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880" windowHeight="9945" activeTab="1"/>
  </bookViews>
  <sheets>
    <sheet name="TABLAS DOCENTES" sheetId="1" r:id="rId1"/>
    <sheet name="NÓMINA DOCENTE" sheetId="2" r:id="rId2"/>
    <sheet name="TABLAS PAS" sheetId="3" r:id="rId3"/>
    <sheet name="NÓMINA PAS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A97" i="4" l="1"/>
  <c r="A91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E24" i="4"/>
  <c r="D111" i="4" s="1"/>
  <c r="D24" i="4"/>
  <c r="D110" i="4" s="1"/>
  <c r="C24" i="4"/>
  <c r="B24" i="4"/>
  <c r="A24" i="4"/>
  <c r="A109" i="4" s="1"/>
  <c r="E23" i="4"/>
  <c r="D108" i="4" s="1"/>
  <c r="D23" i="4"/>
  <c r="D107" i="4" s="1"/>
  <c r="C23" i="4"/>
  <c r="D106" i="4" s="1"/>
  <c r="B23" i="4"/>
  <c r="A23" i="4"/>
  <c r="A106" i="4" s="1"/>
  <c r="E22" i="4"/>
  <c r="D105" i="4" s="1"/>
  <c r="D22" i="4"/>
  <c r="D104" i="4" s="1"/>
  <c r="C22" i="4"/>
  <c r="B22" i="4"/>
  <c r="A22" i="4"/>
  <c r="A103" i="4" s="1"/>
  <c r="E21" i="4"/>
  <c r="D102" i="4" s="1"/>
  <c r="D21" i="4"/>
  <c r="D101" i="4" s="1"/>
  <c r="C21" i="4"/>
  <c r="D100" i="4" s="1"/>
  <c r="B21" i="4"/>
  <c r="A21" i="4"/>
  <c r="A100" i="4" s="1"/>
  <c r="E20" i="4"/>
  <c r="D99" i="4" s="1"/>
  <c r="D20" i="4"/>
  <c r="D98" i="4" s="1"/>
  <c r="C20" i="4"/>
  <c r="B20" i="4"/>
  <c r="A20" i="4"/>
  <c r="E19" i="4"/>
  <c r="D96" i="4" s="1"/>
  <c r="D19" i="4"/>
  <c r="D95" i="4" s="1"/>
  <c r="C19" i="4"/>
  <c r="D94" i="4" s="1"/>
  <c r="B19" i="4"/>
  <c r="A19" i="4"/>
  <c r="A94" i="4" s="1"/>
  <c r="E18" i="4"/>
  <c r="D93" i="4" s="1"/>
  <c r="D18" i="4"/>
  <c r="D92" i="4" s="1"/>
  <c r="C18" i="4"/>
  <c r="B18" i="4"/>
  <c r="A18" i="4"/>
  <c r="E17" i="4"/>
  <c r="D90" i="4" s="1"/>
  <c r="D17" i="4"/>
  <c r="D89" i="4" s="1"/>
  <c r="C17" i="4"/>
  <c r="D88" i="4" s="1"/>
  <c r="E90" i="4" s="1"/>
  <c r="B17" i="4"/>
  <c r="A17" i="4"/>
  <c r="A88" i="4" s="1"/>
  <c r="E16" i="4"/>
  <c r="D87" i="4" s="1"/>
  <c r="D16" i="4"/>
  <c r="D86" i="4" s="1"/>
  <c r="C16" i="4"/>
  <c r="B16" i="4"/>
  <c r="A16" i="4"/>
  <c r="A85" i="4" s="1"/>
  <c r="E15" i="4"/>
  <c r="D84" i="4" s="1"/>
  <c r="D15" i="4"/>
  <c r="D83" i="4" s="1"/>
  <c r="C15" i="4"/>
  <c r="D82" i="4" s="1"/>
  <c r="E84" i="4" s="1"/>
  <c r="B15" i="4"/>
  <c r="A15" i="4"/>
  <c r="A82" i="4" s="1"/>
  <c r="E14" i="4"/>
  <c r="D78" i="4" s="1"/>
  <c r="D14" i="4"/>
  <c r="D80" i="4" s="1"/>
  <c r="C14" i="4"/>
  <c r="B14" i="4"/>
  <c r="A14" i="4"/>
  <c r="A79" i="4" s="1"/>
  <c r="E13" i="4"/>
  <c r="D13" i="4"/>
  <c r="D77" i="4" s="1"/>
  <c r="C13" i="4"/>
  <c r="D76" i="4" s="1"/>
  <c r="E78" i="4" s="1"/>
  <c r="B13" i="4"/>
  <c r="A13" i="4"/>
  <c r="A76" i="4" s="1"/>
  <c r="E12" i="4"/>
  <c r="D75" i="4" s="1"/>
  <c r="D12" i="4"/>
  <c r="D74" i="4" s="1"/>
  <c r="C12" i="4"/>
  <c r="B12" i="4"/>
  <c r="A12" i="4"/>
  <c r="A73" i="4" s="1"/>
  <c r="E11" i="4"/>
  <c r="D72" i="4" s="1"/>
  <c r="D11" i="4"/>
  <c r="D71" i="4" s="1"/>
  <c r="C11" i="4"/>
  <c r="D70" i="4" s="1"/>
  <c r="E72" i="4" s="1"/>
  <c r="B11" i="4"/>
  <c r="A11" i="4"/>
  <c r="A70" i="4" s="1"/>
  <c r="E10" i="4"/>
  <c r="D69" i="4" s="1"/>
  <c r="D10" i="4"/>
  <c r="D68" i="4" s="1"/>
  <c r="C10" i="4"/>
  <c r="B10" i="4"/>
  <c r="A10" i="4"/>
  <c r="A67" i="4" s="1"/>
  <c r="E9" i="4"/>
  <c r="D66" i="4" s="1"/>
  <c r="D9" i="4"/>
  <c r="D65" i="4" s="1"/>
  <c r="C9" i="4"/>
  <c r="D64" i="4" s="1"/>
  <c r="E66" i="4" s="1"/>
  <c r="B9" i="4"/>
  <c r="A9" i="4"/>
  <c r="A64" i="4" s="1"/>
  <c r="E8" i="4"/>
  <c r="D63" i="4" s="1"/>
  <c r="D8" i="4"/>
  <c r="D62" i="4" s="1"/>
  <c r="C8" i="4"/>
  <c r="B8" i="4"/>
  <c r="A8" i="4"/>
  <c r="A61" i="4" s="1"/>
  <c r="E7" i="4"/>
  <c r="D7" i="4"/>
  <c r="D59" i="4" s="1"/>
  <c r="C7" i="4"/>
  <c r="D58" i="4" s="1"/>
  <c r="B7" i="4"/>
  <c r="A7" i="4"/>
  <c r="A58" i="4" s="1"/>
  <c r="E6" i="4"/>
  <c r="D60" i="4" s="1"/>
  <c r="D6" i="4"/>
  <c r="D56" i="4" s="1"/>
  <c r="C6" i="4"/>
  <c r="B6" i="4"/>
  <c r="A6" i="4"/>
  <c r="A55" i="4" s="1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E29" i="4" l="1"/>
  <c r="E31" i="4"/>
  <c r="E33" i="4"/>
  <c r="E35" i="4"/>
  <c r="E37" i="4"/>
  <c r="E39" i="4"/>
  <c r="E41" i="4"/>
  <c r="E43" i="4"/>
  <c r="E45" i="4"/>
  <c r="E47" i="4"/>
  <c r="E60" i="4"/>
  <c r="E96" i="4"/>
  <c r="E102" i="4"/>
  <c r="E108" i="4"/>
  <c r="D55" i="4"/>
  <c r="E57" i="4" s="1"/>
  <c r="D57" i="4"/>
  <c r="D61" i="4"/>
  <c r="E63" i="4" s="1"/>
  <c r="D67" i="4"/>
  <c r="E69" i="4" s="1"/>
  <c r="D73" i="4"/>
  <c r="E75" i="4" s="1"/>
  <c r="D79" i="4"/>
  <c r="D81" i="4"/>
  <c r="D85" i="4"/>
  <c r="E87" i="4" s="1"/>
  <c r="D91" i="4"/>
  <c r="E93" i="4" s="1"/>
  <c r="D97" i="4"/>
  <c r="E99" i="4" s="1"/>
  <c r="D103" i="4"/>
  <c r="E105" i="4" s="1"/>
  <c r="D109" i="4"/>
  <c r="E111" i="4" s="1"/>
  <c r="E30" i="4"/>
  <c r="E32" i="4"/>
  <c r="E34" i="4"/>
  <c r="E36" i="4"/>
  <c r="E38" i="4"/>
  <c r="E40" i="4"/>
  <c r="E42" i="4"/>
  <c r="E44" i="4"/>
  <c r="E46" i="4"/>
  <c r="I17" i="1"/>
  <c r="G17" i="1"/>
  <c r="F4" i="1"/>
  <c r="F5" i="1"/>
  <c r="F6" i="1"/>
  <c r="F7" i="1"/>
  <c r="F8" i="1"/>
  <c r="F9" i="1"/>
  <c r="F10" i="1"/>
  <c r="F11" i="1"/>
  <c r="F12" i="1"/>
  <c r="F3" i="1"/>
  <c r="E112" i="4" l="1"/>
  <c r="E81" i="4"/>
  <c r="D80" i="2"/>
  <c r="D76" i="2"/>
  <c r="D72" i="2"/>
  <c r="D68" i="2"/>
  <c r="D64" i="2"/>
  <c r="D60" i="2"/>
  <c r="D34" i="2"/>
  <c r="D31" i="2" s="1"/>
  <c r="F9" i="2"/>
  <c r="D56" i="2" s="1"/>
  <c r="D16" i="2"/>
  <c r="E16" i="2"/>
  <c r="D83" i="2" s="1"/>
  <c r="F16" i="2"/>
  <c r="D84" i="2" s="1"/>
  <c r="C16" i="2"/>
  <c r="D81" i="2" s="1"/>
  <c r="D13" i="2"/>
  <c r="E13" i="2"/>
  <c r="D71" i="2" s="1"/>
  <c r="D14" i="2"/>
  <c r="E14" i="2"/>
  <c r="D75" i="2" s="1"/>
  <c r="D15" i="2"/>
  <c r="E15" i="2"/>
  <c r="D79" i="2" s="1"/>
  <c r="C15" i="2"/>
  <c r="D77" i="2" s="1"/>
  <c r="C14" i="2"/>
  <c r="D73" i="2" s="1"/>
  <c r="C13" i="2"/>
  <c r="D69" i="2" s="1"/>
  <c r="D12" i="2"/>
  <c r="E12" i="2"/>
  <c r="D67" i="2" s="1"/>
  <c r="C12" i="2"/>
  <c r="D65" i="2" s="1"/>
  <c r="D11" i="2"/>
  <c r="E11" i="2"/>
  <c r="D63" i="2" s="1"/>
  <c r="C11" i="2"/>
  <c r="D61" i="2" s="1"/>
  <c r="D10" i="2"/>
  <c r="E10" i="2"/>
  <c r="D59" i="2" s="1"/>
  <c r="C10" i="2"/>
  <c r="D57" i="2" s="1"/>
  <c r="E9" i="2"/>
  <c r="D55" i="2" s="1"/>
  <c r="D9" i="2"/>
  <c r="C9" i="2"/>
  <c r="D53" i="2" s="1"/>
  <c r="F8" i="2"/>
  <c r="D52" i="2" s="1"/>
  <c r="D8" i="2"/>
  <c r="E8" i="2"/>
  <c r="D51" i="2" s="1"/>
  <c r="C8" i="2"/>
  <c r="D49" i="2" s="1"/>
  <c r="C7" i="2"/>
  <c r="D45" i="2" s="1"/>
  <c r="D7" i="2"/>
  <c r="E7" i="2"/>
  <c r="D47" i="2" s="1"/>
  <c r="E6" i="2"/>
  <c r="D43" i="2" s="1"/>
  <c r="D6" i="2"/>
  <c r="C6" i="2"/>
  <c r="D41" i="2" s="1"/>
  <c r="B16" i="2"/>
  <c r="B15" i="2"/>
  <c r="B14" i="2"/>
  <c r="B13" i="2"/>
  <c r="B10" i="2"/>
  <c r="B7" i="2"/>
  <c r="B6" i="2"/>
  <c r="D48" i="2"/>
  <c r="D44" i="2"/>
  <c r="C34" i="2"/>
  <c r="D33" i="2" l="1"/>
  <c r="D74" i="2"/>
  <c r="E76" i="2" s="1"/>
  <c r="D82" i="2"/>
  <c r="D27" i="2"/>
  <c r="D58" i="2" s="1"/>
  <c r="E60" i="2" s="1"/>
  <c r="E27" i="2"/>
  <c r="E31" i="2"/>
  <c r="E33" i="2"/>
  <c r="D30" i="2"/>
  <c r="E30" i="2" s="1"/>
  <c r="D28" i="2"/>
  <c r="E28" i="2" s="1"/>
  <c r="D32" i="2"/>
  <c r="E32" i="2" s="1"/>
  <c r="D26" i="2"/>
  <c r="E26" i="2" s="1"/>
  <c r="D29" i="2"/>
  <c r="E29" i="2" s="1"/>
  <c r="E84" i="2"/>
  <c r="D23" i="2"/>
  <c r="E23" i="2" s="1"/>
  <c r="D25" i="2"/>
  <c r="D50" i="2" s="1"/>
  <c r="E52" i="2" s="1"/>
  <c r="D24" i="2"/>
  <c r="D46" i="2" s="1"/>
  <c r="E48" i="2" s="1"/>
  <c r="D70" i="2" l="1"/>
  <c r="E72" i="2" s="1"/>
  <c r="D78" i="2"/>
  <c r="E80" i="2" s="1"/>
  <c r="D62" i="2"/>
  <c r="E64" i="2" s="1"/>
  <c r="D66" i="2"/>
  <c r="E68" i="2" s="1"/>
  <c r="D54" i="2"/>
  <c r="E56" i="2" s="1"/>
  <c r="E25" i="2"/>
  <c r="D42" i="2"/>
  <c r="E44" i="2" s="1"/>
  <c r="E24" i="2"/>
  <c r="E85" i="2" l="1"/>
  <c r="E34" i="2"/>
</calcChain>
</file>

<file path=xl/comments1.xml><?xml version="1.0" encoding="utf-8"?>
<comments xmlns="http://schemas.openxmlformats.org/spreadsheetml/2006/main">
  <authors>
    <author>organizacion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Artículo 58 VI Convenio Colectivo: trienios. 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PAGADERO EN 12 MENSUALIDADES. 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Acuerdo autonómico publicado en el BOE el 16 de enero de 2008. 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Acuerdo autonómico publicado en el BOE el 16 de enero de 2008. 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No concertado. 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Artículo 67 VI Convenio Colectivo. </t>
        </r>
      </text>
    </comment>
    <comment ref="D20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Anotar la fecha del último día del mes. Ejemplo: 31/01/2013. 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Anotar el número de horas lectivas semanales que se imparten en cada categoría. 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Anotar la fecha exacta de alta en el centro. </t>
        </r>
      </text>
    </comment>
  </commentList>
</comments>
</file>

<file path=xl/comments2.xml><?xml version="1.0" encoding="utf-8"?>
<comments xmlns="http://schemas.openxmlformats.org/spreadsheetml/2006/main">
  <authors>
    <author>organizacion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Artículo 58 VI Convenio Colectivo: trienios. 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PAGADERO EN 14 MENSUALIDADES. 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Anotar la fecha del último día del mes. Ejemplo: 31/01/2013. 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Jornada anual: 1.600 horas. Artículo 30 del VI Convenio Colectivo. 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FE USO:</t>
        </r>
        <r>
          <rPr>
            <sz val="9"/>
            <color indexed="81"/>
            <rFont val="Tahoma"/>
            <family val="2"/>
          </rPr>
          <t xml:space="preserve">
Anotar la fecha exacta de alta en el centro. </t>
        </r>
      </text>
    </comment>
  </commentList>
</comments>
</file>

<file path=xl/sharedStrings.xml><?xml version="1.0" encoding="utf-8"?>
<sst xmlns="http://schemas.openxmlformats.org/spreadsheetml/2006/main" count="296" uniqueCount="101">
  <si>
    <t>NIVEL</t>
  </si>
  <si>
    <t>INFANTIL</t>
  </si>
  <si>
    <t>PRIMARIA</t>
  </si>
  <si>
    <t>1º Y 2º DE LA E.S.O.</t>
  </si>
  <si>
    <t xml:space="preserve">3º Y 4º DE LA E.S.O. </t>
  </si>
  <si>
    <t>BACHILLERATO</t>
  </si>
  <si>
    <t>F.P. DE GRADOS MEDIOS - TITULARES</t>
  </si>
  <si>
    <t>F.P. DE GRADOS MEDIOS - ADJUNTOS</t>
  </si>
  <si>
    <t>F.P. DE GRADOS SUPERIORES - TITULARES</t>
  </si>
  <si>
    <t>F.P. DE GRADOS SUPERIORES - ADJUNTOS</t>
  </si>
  <si>
    <t>P.C.P.I. - TITULARES</t>
  </si>
  <si>
    <t>P.C.P.I. - ADJUNTOS</t>
  </si>
  <si>
    <t>EDUCACIÓN ESPECIAL</t>
  </si>
  <si>
    <t>SALARIO BASE</t>
  </si>
  <si>
    <t>TRIENIO</t>
  </si>
  <si>
    <t>COMPLEMENTO AUTONÓMICO</t>
  </si>
  <si>
    <t>LICENCIADO</t>
  </si>
  <si>
    <t>MAESTRO</t>
  </si>
  <si>
    <t>COMPLEMENTO SALARIAL</t>
  </si>
  <si>
    <t>LICENCIADO TRIENIO</t>
  </si>
  <si>
    <t>COMPLEMENTO ART. 67 CONVENIO</t>
  </si>
  <si>
    <t>CONCEPTOS RETRIBUTIVOS BRUTOS</t>
  </si>
  <si>
    <t>TOTAL</t>
  </si>
  <si>
    <t>Unitario</t>
  </si>
  <si>
    <t>Suma parcial</t>
  </si>
  <si>
    <t>TOTAL BRUTO</t>
  </si>
  <si>
    <t>F.P. DE GRADOS MEDIOS Y SUPERIORES - TITULARES</t>
  </si>
  <si>
    <t>F.P. DE GRADOS MEDIOS Y SUPERIORES - ADJUNTOS</t>
  </si>
  <si>
    <t>PERSONAL DOCENTE</t>
  </si>
  <si>
    <t>ANTIGÜEDAD</t>
  </si>
  <si>
    <t>CONCERTADO</t>
  </si>
  <si>
    <t>1º Y 2º DE LA E.S.O. - LICENCIADO</t>
  </si>
  <si>
    <t>1º Y 2º DE LA E.S.O. - MAESTRO</t>
  </si>
  <si>
    <t>CALCULADORA DE NÓMINA SEGÚN TABLAS SALARIALES LA RIOJA - AÑO 2013</t>
  </si>
  <si>
    <t>SITUACIÓN LABORAL</t>
  </si>
  <si>
    <t>PERIODO</t>
  </si>
  <si>
    <t>FECHA DE ALTA EN EL CENTRO</t>
  </si>
  <si>
    <t>Nº HORAS</t>
  </si>
  <si>
    <t>Nº TRIENIOS</t>
  </si>
  <si>
    <t xml:space="preserve">TOTAL </t>
  </si>
  <si>
    <t>NÓMINA DESGLOSADA</t>
  </si>
  <si>
    <t>COMPLEMENTO AUTONÓMICO C.A.R.</t>
  </si>
  <si>
    <t xml:space="preserve">COMPLEMENTO SALARIAL </t>
  </si>
  <si>
    <t>1º 2º ESO LDO.</t>
  </si>
  <si>
    <t>1º 2º ESO MAESTRO</t>
  </si>
  <si>
    <t>3º Y 4º ESO</t>
  </si>
  <si>
    <t>FP GM GS TITULAR</t>
  </si>
  <si>
    <t>FP GM GS ADJUNTO</t>
  </si>
  <si>
    <t>PCPI TITULAR</t>
  </si>
  <si>
    <t>PCPI ADJUNTO</t>
  </si>
  <si>
    <t>BACHILLER</t>
  </si>
  <si>
    <t xml:space="preserve">DESGLOSE DE LOS DIFERENTES CONCEPTOS </t>
  </si>
  <si>
    <t>ADAPTADA AL VI CONVENIO COLECTIVO DE ENSEÑANZA CONCERTADA</t>
  </si>
  <si>
    <t>CATEGORÍA PROFESIONAL</t>
  </si>
  <si>
    <t>NIVEL CONCERTADO</t>
  </si>
  <si>
    <t>NO CONCERTADO</t>
  </si>
  <si>
    <t>TABLAS SALARIALES DE APLICACIÓN EN LA ENSEÑANZA CONCERTADA DE LA RIOJA - AÑO 2013</t>
  </si>
  <si>
    <t>RETRIBUCIÓN TOTAL ANUAL</t>
  </si>
  <si>
    <t>1º Y 2º DE LA E.S.O.                                             RETRIBUCIÓN TOTAL ANUAL</t>
  </si>
  <si>
    <t>TABLAS SALARIALES DE APLICACIÓN EN LA ENSEÑANZA NO CONCERTADA DE LA RIOJA - AÑO 2013</t>
  </si>
  <si>
    <t>NIVEL NO CONCERTADO</t>
  </si>
  <si>
    <t>2.1.1.</t>
  </si>
  <si>
    <t>JEFE DE ADMINISTRACIÓN O SECRETARÍA</t>
  </si>
  <si>
    <t>2.1.2.</t>
  </si>
  <si>
    <t>JEFE DE NEGOCIADO</t>
  </si>
  <si>
    <t>2.1.3.</t>
  </si>
  <si>
    <t>OFICIAL CONTABLE</t>
  </si>
  <si>
    <t>2.1.4.</t>
  </si>
  <si>
    <t>RECEPCIONISTA, TELEFONISTA</t>
  </si>
  <si>
    <t>2.1.5.</t>
  </si>
  <si>
    <t>AUXILIAR ADMINISTRATIVO</t>
  </si>
  <si>
    <t>2.2.1.</t>
  </si>
  <si>
    <t>CUIDADOR</t>
  </si>
  <si>
    <t>2.3.A.1.</t>
  </si>
  <si>
    <t>CONSERJE</t>
  </si>
  <si>
    <t>2.3.A.2.</t>
  </si>
  <si>
    <t>PORTERO</t>
  </si>
  <si>
    <t>2.3.A.3.</t>
  </si>
  <si>
    <t>GUARDA, VIGILANTE</t>
  </si>
  <si>
    <t>2.3.B.1.</t>
  </si>
  <si>
    <t>GOBERNANTE</t>
  </si>
  <si>
    <t>2.3.B.2.</t>
  </si>
  <si>
    <t>EMPLEADO DE LIMPIEZA, COSTURA, LAVADO Y PLANCHA</t>
  </si>
  <si>
    <t>2.3.C.1.</t>
  </si>
  <si>
    <t>JEFE DE COCINA</t>
  </si>
  <si>
    <t>2.3.C.2.</t>
  </si>
  <si>
    <t>COCINERO</t>
  </si>
  <si>
    <t>2.3.C.3.</t>
  </si>
  <si>
    <t>AYUDANTE DE COCINA</t>
  </si>
  <si>
    <t>2.3.C.4.</t>
  </si>
  <si>
    <t>EMPLEADO DEL SERVICIO DE COMEDOR</t>
  </si>
  <si>
    <t>2.3.D.1.</t>
  </si>
  <si>
    <t>OFICIAL DE 1ª DE OFICIOS</t>
  </si>
  <si>
    <t>2.3.D.2.</t>
  </si>
  <si>
    <t>OFICIAL DE 2ª DE OFICIOS</t>
  </si>
  <si>
    <t>2.3.D.3.</t>
  </si>
  <si>
    <t>EMPLEADO DE MANTENIMIENTO, JARDINERÍA, Y OFICIOS VARIOS</t>
  </si>
  <si>
    <t>2.3.E.1.</t>
  </si>
  <si>
    <t>CONDUCTORES</t>
  </si>
  <si>
    <t>PERSONAL DE ADMINISTRACIÓN Y SERVICIOS</t>
  </si>
  <si>
    <t>% JORNADA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</si>
</sst>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8"/>
      <color indexed="12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/>
    <xf numFmtId="0" fontId="1" fillId="10" borderId="1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16" xfId="0" applyFont="1" applyFill="1" applyBorder="1"/>
    <xf numFmtId="0" fontId="1" fillId="6" borderId="15" xfId="0" applyFont="1" applyFill="1" applyBorder="1"/>
    <xf numFmtId="0" fontId="1" fillId="6" borderId="1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/>
    </xf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5" xfId="0" applyBorder="1"/>
    <xf numFmtId="0" fontId="0" fillId="0" borderId="9" xfId="0" applyBorder="1"/>
    <xf numFmtId="0" fontId="0" fillId="0" borderId="1" xfId="0" applyBorder="1"/>
    <xf numFmtId="0" fontId="18" fillId="3" borderId="1" xfId="0" applyFont="1" applyFill="1" applyBorder="1" applyAlignment="1">
      <alignment vertical="center" wrapText="1"/>
    </xf>
    <xf numFmtId="4" fontId="0" fillId="10" borderId="16" xfId="0" applyNumberForma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left" vertical="center"/>
    </xf>
    <xf numFmtId="4" fontId="0" fillId="6" borderId="16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4" fontId="0" fillId="6" borderId="14" xfId="0" applyNumberFormat="1" applyFill="1" applyBorder="1" applyAlignment="1">
      <alignment horizontal="center"/>
    </xf>
    <xf numFmtId="4" fontId="0" fillId="6" borderId="3" xfId="0" applyNumberFormat="1" applyFill="1" applyBorder="1" applyAlignment="1">
      <alignment horizontal="center"/>
    </xf>
    <xf numFmtId="4" fontId="0" fillId="6" borderId="2" xfId="0" applyNumberFormat="1" applyFill="1" applyBorder="1" applyAlignment="1">
      <alignment horizontal="center"/>
    </xf>
    <xf numFmtId="4" fontId="0" fillId="6" borderId="15" xfId="0" applyNumberFormat="1" applyFill="1" applyBorder="1" applyAlignment="1">
      <alignment horizontal="center"/>
    </xf>
    <xf numFmtId="4" fontId="0" fillId="6" borderId="11" xfId="0" applyNumberFormat="1" applyFill="1" applyBorder="1" applyAlignment="1">
      <alignment horizontal="center"/>
    </xf>
    <xf numFmtId="4" fontId="0" fillId="6" borderId="10" xfId="0" applyNumberFormat="1" applyFill="1" applyBorder="1" applyAlignment="1">
      <alignment horizontal="center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3" fillId="0" borderId="0" xfId="0" applyNumberFormat="1" applyFont="1" applyBorder="1" applyProtection="1">
      <protection locked="0"/>
    </xf>
    <xf numFmtId="0" fontId="3" fillId="0" borderId="0" xfId="0" applyFont="1" applyBorder="1" applyProtection="1">
      <protection locked="0"/>
    </xf>
    <xf numFmtId="4" fontId="5" fillId="9" borderId="16" xfId="0" applyNumberFormat="1" applyFont="1" applyFill="1" applyBorder="1" applyAlignment="1" applyProtection="1">
      <alignment horizontal="center"/>
      <protection locked="0"/>
    </xf>
    <xf numFmtId="3" fontId="15" fillId="9" borderId="16" xfId="0" applyNumberFormat="1" applyFont="1" applyFill="1" applyBorder="1" applyAlignment="1" applyProtection="1">
      <protection locked="0"/>
    </xf>
    <xf numFmtId="3" fontId="6" fillId="0" borderId="15" xfId="0" applyNumberFormat="1" applyFont="1" applyBorder="1" applyAlignment="1" applyProtection="1">
      <protection locked="0"/>
    </xf>
    <xf numFmtId="14" fontId="14" fillId="9" borderId="16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4" fontId="4" fillId="0" borderId="6" xfId="0" applyNumberFormat="1" applyFont="1" applyFill="1" applyBorder="1" applyAlignment="1" applyProtection="1">
      <alignment horizontal="left"/>
    </xf>
    <xf numFmtId="4" fontId="5" fillId="0" borderId="6" xfId="0" applyNumberFormat="1" applyFont="1" applyBorder="1" applyAlignment="1" applyProtection="1">
      <alignment horizontal="left"/>
    </xf>
    <xf numFmtId="4" fontId="3" fillId="0" borderId="6" xfId="0" applyNumberFormat="1" applyFont="1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alignment horizontal="left"/>
    </xf>
    <xf numFmtId="4" fontId="5" fillId="6" borderId="16" xfId="0" applyNumberFormat="1" applyFont="1" applyFill="1" applyBorder="1" applyProtection="1"/>
    <xf numFmtId="4" fontId="7" fillId="6" borderId="16" xfId="0" applyNumberFormat="1" applyFont="1" applyFill="1" applyBorder="1" applyAlignment="1" applyProtection="1">
      <alignment horizontal="right"/>
    </xf>
    <xf numFmtId="3" fontId="5" fillId="10" borderId="1" xfId="0" applyNumberFormat="1" applyFont="1" applyFill="1" applyBorder="1" applyAlignment="1" applyProtection="1">
      <alignment horizontal="center" vertical="center" textRotation="90"/>
    </xf>
    <xf numFmtId="4" fontId="5" fillId="10" borderId="16" xfId="0" applyNumberFormat="1" applyFont="1" applyFill="1" applyBorder="1" applyProtection="1"/>
    <xf numFmtId="4" fontId="7" fillId="8" borderId="16" xfId="0" applyNumberFormat="1" applyFont="1" applyFill="1" applyBorder="1" applyAlignment="1" applyProtection="1">
      <alignment horizontal="right"/>
    </xf>
    <xf numFmtId="4" fontId="3" fillId="0" borderId="6" xfId="0" applyNumberFormat="1" applyFont="1" applyBorder="1" applyProtection="1"/>
    <xf numFmtId="4" fontId="3" fillId="0" borderId="0" xfId="0" applyNumberFormat="1" applyFont="1" applyBorder="1" applyProtection="1"/>
    <xf numFmtId="4" fontId="5" fillId="0" borderId="16" xfId="0" applyNumberFormat="1" applyFont="1" applyBorder="1" applyProtection="1"/>
    <xf numFmtId="3" fontId="6" fillId="0" borderId="16" xfId="0" applyNumberFormat="1" applyFont="1" applyBorder="1" applyAlignment="1" applyProtection="1"/>
    <xf numFmtId="4" fontId="6" fillId="0" borderId="16" xfId="0" applyNumberFormat="1" applyFont="1" applyBorder="1" applyAlignment="1" applyProtection="1"/>
    <xf numFmtId="3" fontId="6" fillId="0" borderId="10" xfId="0" applyNumberFormat="1" applyFont="1" applyBorder="1" applyAlignment="1" applyProtection="1"/>
    <xf numFmtId="4" fontId="2" fillId="0" borderId="15" xfId="0" applyNumberFormat="1" applyFont="1" applyFill="1" applyBorder="1" applyAlignment="1" applyProtection="1"/>
    <xf numFmtId="0" fontId="3" fillId="0" borderId="0" xfId="0" applyFont="1" applyBorder="1" applyProtection="1"/>
    <xf numFmtId="4" fontId="3" fillId="0" borderId="16" xfId="0" applyNumberFormat="1" applyFont="1" applyFill="1" applyBorder="1" applyProtection="1"/>
    <xf numFmtId="4" fontId="5" fillId="0" borderId="1" xfId="0" applyNumberFormat="1" applyFont="1" applyFill="1" applyBorder="1" applyProtection="1"/>
    <xf numFmtId="4" fontId="6" fillId="0" borderId="16" xfId="0" applyNumberFormat="1" applyFont="1" applyFill="1" applyBorder="1" applyAlignment="1" applyProtection="1">
      <alignment horizontal="right"/>
    </xf>
    <xf numFmtId="4" fontId="7" fillId="0" borderId="16" xfId="0" applyNumberFormat="1" applyFont="1" applyFill="1" applyBorder="1" applyAlignment="1" applyProtection="1">
      <alignment horizontal="right"/>
    </xf>
    <xf numFmtId="4" fontId="22" fillId="2" borderId="16" xfId="0" applyNumberFormat="1" applyFont="1" applyFill="1" applyBorder="1" applyAlignment="1" applyProtection="1">
      <alignment horizontal="center" vertical="center" wrapText="1"/>
    </xf>
    <xf numFmtId="4" fontId="3" fillId="5" borderId="5" xfId="0" applyNumberFormat="1" applyFont="1" applyFill="1" applyBorder="1" applyProtection="1"/>
    <xf numFmtId="4" fontId="6" fillId="5" borderId="14" xfId="0" applyNumberFormat="1" applyFont="1" applyFill="1" applyBorder="1" applyAlignment="1" applyProtection="1">
      <alignment horizontal="right"/>
    </xf>
    <xf numFmtId="4" fontId="6" fillId="5" borderId="12" xfId="0" applyNumberFormat="1" applyFont="1" applyFill="1" applyBorder="1" applyAlignment="1" applyProtection="1">
      <alignment horizontal="right"/>
    </xf>
    <xf numFmtId="4" fontId="3" fillId="5" borderId="4" xfId="0" applyNumberFormat="1" applyFont="1" applyFill="1" applyBorder="1" applyProtection="1"/>
    <xf numFmtId="4" fontId="3" fillId="5" borderId="9" xfId="0" applyNumberFormat="1" applyFont="1" applyFill="1" applyBorder="1" applyProtection="1"/>
    <xf numFmtId="4" fontId="6" fillId="5" borderId="15" xfId="0" applyNumberFormat="1" applyFont="1" applyFill="1" applyBorder="1" applyAlignment="1" applyProtection="1">
      <alignment horizontal="right"/>
    </xf>
    <xf numFmtId="4" fontId="3" fillId="7" borderId="5" xfId="0" applyNumberFormat="1" applyFont="1" applyFill="1" applyBorder="1" applyProtection="1"/>
    <xf numFmtId="4" fontId="6" fillId="7" borderId="14" xfId="0" applyNumberFormat="1" applyFont="1" applyFill="1" applyBorder="1" applyAlignment="1" applyProtection="1">
      <alignment horizontal="right"/>
    </xf>
    <xf numFmtId="4" fontId="6" fillId="7" borderId="12" xfId="0" applyNumberFormat="1" applyFont="1" applyFill="1" applyBorder="1" applyAlignment="1" applyProtection="1">
      <alignment horizontal="right"/>
    </xf>
    <xf numFmtId="4" fontId="3" fillId="7" borderId="4" xfId="0" applyNumberFormat="1" applyFont="1" applyFill="1" applyBorder="1" applyProtection="1"/>
    <xf numFmtId="4" fontId="3" fillId="7" borderId="9" xfId="0" applyNumberFormat="1" applyFont="1" applyFill="1" applyBorder="1" applyProtection="1"/>
    <xf numFmtId="4" fontId="6" fillId="7" borderId="15" xfId="0" applyNumberFormat="1" applyFont="1" applyFill="1" applyBorder="1" applyAlignment="1" applyProtection="1">
      <alignment horizontal="right"/>
    </xf>
    <xf numFmtId="4" fontId="3" fillId="10" borderId="5" xfId="0" applyNumberFormat="1" applyFont="1" applyFill="1" applyBorder="1" applyProtection="1"/>
    <xf numFmtId="4" fontId="6" fillId="10" borderId="12" xfId="0" applyNumberFormat="1" applyFont="1" applyFill="1" applyBorder="1" applyAlignment="1" applyProtection="1">
      <alignment horizontal="right"/>
    </xf>
    <xf numFmtId="4" fontId="3" fillId="10" borderId="4" xfId="0" applyNumberFormat="1" applyFont="1" applyFill="1" applyBorder="1" applyProtection="1"/>
    <xf numFmtId="4" fontId="6" fillId="10" borderId="14" xfId="0" applyNumberFormat="1" applyFont="1" applyFill="1" applyBorder="1" applyAlignment="1" applyProtection="1">
      <alignment horizontal="right"/>
    </xf>
    <xf numFmtId="4" fontId="3" fillId="10" borderId="9" xfId="0" applyNumberFormat="1" applyFont="1" applyFill="1" applyBorder="1" applyProtection="1"/>
    <xf numFmtId="4" fontId="6" fillId="10" borderId="15" xfId="0" applyNumberFormat="1" applyFont="1" applyFill="1" applyBorder="1" applyAlignment="1" applyProtection="1">
      <alignment horizontal="right"/>
    </xf>
    <xf numFmtId="4" fontId="22" fillId="2" borderId="16" xfId="0" applyNumberFormat="1" applyFont="1" applyFill="1" applyBorder="1" applyProtection="1"/>
    <xf numFmtId="4" fontId="22" fillId="2" borderId="5" xfId="0" applyNumberFormat="1" applyFont="1" applyFill="1" applyBorder="1" applyProtection="1"/>
    <xf numFmtId="4" fontId="23" fillId="2" borderId="16" xfId="0" applyNumberFormat="1" applyFont="1" applyFill="1" applyBorder="1" applyAlignment="1" applyProtection="1">
      <alignment horizontal="center"/>
    </xf>
    <xf numFmtId="4" fontId="23" fillId="2" borderId="12" xfId="0" applyNumberFormat="1" applyFont="1" applyFill="1" applyBorder="1" applyAlignment="1" applyProtection="1">
      <alignment horizontal="center"/>
    </xf>
    <xf numFmtId="4" fontId="22" fillId="2" borderId="2" xfId="0" applyNumberFormat="1" applyFont="1" applyFill="1" applyBorder="1" applyAlignment="1" applyProtection="1">
      <alignment horizontal="center"/>
    </xf>
    <xf numFmtId="14" fontId="22" fillId="2" borderId="12" xfId="0" applyNumberFormat="1" applyFont="1" applyFill="1" applyBorder="1" applyAlignment="1" applyProtection="1">
      <alignment horizontal="center"/>
    </xf>
    <xf numFmtId="2" fontId="15" fillId="0" borderId="10" xfId="0" applyNumberFormat="1" applyFont="1" applyFill="1" applyBorder="1" applyAlignment="1" applyProtection="1">
      <alignment horizontal="right"/>
    </xf>
    <xf numFmtId="4" fontId="0" fillId="6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4" fontId="1" fillId="6" borderId="16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4" fontId="9" fillId="0" borderId="0" xfId="0" applyNumberFormat="1" applyFont="1" applyBorder="1" applyAlignment="1" applyProtection="1">
      <alignment horizontal="center"/>
    </xf>
    <xf numFmtId="0" fontId="11" fillId="0" borderId="0" xfId="1" applyFont="1" applyBorder="1" applyAlignment="1" applyProtection="1"/>
    <xf numFmtId="4" fontId="12" fillId="0" borderId="0" xfId="0" applyNumberFormat="1" applyFont="1" applyBorder="1" applyAlignment="1" applyProtection="1">
      <alignment horizontal="left"/>
    </xf>
    <xf numFmtId="0" fontId="0" fillId="0" borderId="0" xfId="0" applyBorder="1" applyProtection="1">
      <protection locked="0"/>
    </xf>
    <xf numFmtId="0" fontId="5" fillId="0" borderId="11" xfId="0" applyFont="1" applyFill="1" applyBorder="1" applyAlignment="1" applyProtection="1">
      <alignment horizontal="center"/>
    </xf>
    <xf numFmtId="4" fontId="3" fillId="0" borderId="10" xfId="0" applyNumberFormat="1" applyFont="1" applyBorder="1" applyAlignment="1" applyProtection="1">
      <alignment horizontal="left"/>
    </xf>
    <xf numFmtId="4" fontId="3" fillId="0" borderId="6" xfId="0" applyNumberFormat="1" applyFont="1" applyBorder="1" applyAlignment="1" applyProtection="1">
      <alignment horizontal="left"/>
    </xf>
    <xf numFmtId="4" fontId="22" fillId="2" borderId="2" xfId="0" applyNumberFormat="1" applyFont="1" applyFill="1" applyBorder="1" applyAlignment="1" applyProtection="1">
      <alignment horizontal="center"/>
    </xf>
    <xf numFmtId="0" fontId="1" fillId="10" borderId="9" xfId="0" applyFont="1" applyFill="1" applyBorder="1" applyAlignment="1">
      <alignment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/>
    </xf>
    <xf numFmtId="0" fontId="1" fillId="10" borderId="16" xfId="0" applyFont="1" applyFill="1" applyBorder="1"/>
    <xf numFmtId="4" fontId="0" fillId="10" borderId="16" xfId="0" applyNumberFormat="1" applyFill="1" applyBorder="1" applyAlignment="1">
      <alignment horizontal="center"/>
    </xf>
    <xf numFmtId="4" fontId="1" fillId="10" borderId="16" xfId="0" applyNumberFormat="1" applyFon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4" fontId="0" fillId="10" borderId="0" xfId="0" applyNumberFormat="1" applyFill="1" applyBorder="1" applyAlignment="1">
      <alignment horizontal="center"/>
    </xf>
    <xf numFmtId="4" fontId="0" fillId="10" borderId="3" xfId="0" applyNumberFormat="1" applyFill="1" applyBorder="1" applyAlignment="1">
      <alignment horizontal="center"/>
    </xf>
    <xf numFmtId="4" fontId="0" fillId="10" borderId="2" xfId="0" applyNumberFormat="1" applyFill="1" applyBorder="1" applyAlignment="1">
      <alignment horizontal="center"/>
    </xf>
    <xf numFmtId="0" fontId="1" fillId="10" borderId="15" xfId="0" applyFont="1" applyFill="1" applyBorder="1"/>
    <xf numFmtId="4" fontId="0" fillId="10" borderId="11" xfId="0" applyNumberFormat="1" applyFill="1" applyBorder="1" applyAlignment="1">
      <alignment horizontal="center"/>
    </xf>
    <xf numFmtId="0" fontId="1" fillId="10" borderId="14" xfId="0" applyFont="1" applyFill="1" applyBorder="1"/>
    <xf numFmtId="0" fontId="0" fillId="0" borderId="0" xfId="0" applyBorder="1"/>
    <xf numFmtId="0" fontId="1" fillId="10" borderId="16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 applyProtection="1">
      <alignment horizontal="center" vertical="center" wrapText="1"/>
    </xf>
    <xf numFmtId="4" fontId="0" fillId="0" borderId="0" xfId="0" applyNumberFormat="1" applyBorder="1" applyProtection="1">
      <protection locked="0"/>
    </xf>
    <xf numFmtId="9" fontId="15" fillId="9" borderId="16" xfId="0" applyNumberFormat="1" applyFont="1" applyFill="1" applyBorder="1" applyAlignment="1" applyProtection="1">
      <protection locked="0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4" fontId="3" fillId="7" borderId="6" xfId="0" applyNumberFormat="1" applyFont="1" applyFill="1" applyBorder="1" applyProtection="1"/>
    <xf numFmtId="4" fontId="3" fillId="7" borderId="0" xfId="0" applyNumberFormat="1" applyFont="1" applyFill="1" applyBorder="1" applyProtection="1"/>
    <xf numFmtId="4" fontId="3" fillId="7" borderId="11" xfId="0" applyNumberFormat="1" applyFont="1" applyFill="1" applyBorder="1" applyProtection="1"/>
    <xf numFmtId="4" fontId="26" fillId="0" borderId="16" xfId="0" applyNumberFormat="1" applyFont="1" applyBorder="1" applyProtection="1">
      <protection locked="0"/>
    </xf>
    <xf numFmtId="4" fontId="5" fillId="0" borderId="16" xfId="0" applyNumberFormat="1" applyFont="1" applyFill="1" applyBorder="1" applyProtection="1"/>
    <xf numFmtId="0" fontId="0" fillId="0" borderId="6" xfId="0" applyBorder="1"/>
    <xf numFmtId="0" fontId="0" fillId="0" borderId="4" xfId="0" applyBorder="1"/>
    <xf numFmtId="0" fontId="1" fillId="6" borderId="17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textRotation="90" wrapText="1"/>
    </xf>
    <xf numFmtId="0" fontId="1" fillId="10" borderId="15" xfId="0" applyFont="1" applyFill="1" applyBorder="1" applyAlignment="1">
      <alignment horizontal="center" vertical="center" textRotation="90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8" fillId="6" borderId="12" xfId="0" applyFont="1" applyFill="1" applyBorder="1" applyAlignment="1">
      <alignment horizontal="center" vertical="center" textRotation="90" wrapText="1"/>
    </xf>
    <xf numFmtId="0" fontId="18" fillId="6" borderId="14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4" fontId="1" fillId="6" borderId="12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5" fillId="5" borderId="12" xfId="0" applyNumberFormat="1" applyFont="1" applyFill="1" applyBorder="1" applyAlignment="1" applyProtection="1">
      <alignment horizontal="center" vertical="center" textRotation="90" wrapText="1"/>
    </xf>
    <xf numFmtId="0" fontId="0" fillId="5" borderId="14" xfId="0" applyFill="1" applyBorder="1" applyAlignment="1" applyProtection="1">
      <alignment horizontal="center" vertical="center" textRotation="90" wrapText="1"/>
    </xf>
    <xf numFmtId="0" fontId="0" fillId="5" borderId="15" xfId="0" applyFill="1" applyBorder="1" applyAlignment="1" applyProtection="1">
      <alignment horizontal="center" vertical="center" textRotation="90" wrapText="1"/>
    </xf>
    <xf numFmtId="3" fontId="5" fillId="7" borderId="12" xfId="0" applyNumberFormat="1" applyFont="1" applyFill="1" applyBorder="1" applyAlignment="1" applyProtection="1">
      <alignment horizontal="center" vertical="center" textRotation="90" wrapText="1"/>
    </xf>
    <xf numFmtId="0" fontId="0" fillId="7" borderId="14" xfId="0" applyFill="1" applyBorder="1" applyAlignment="1" applyProtection="1">
      <alignment horizontal="center" vertical="center" textRotation="90" wrapText="1"/>
    </xf>
    <xf numFmtId="0" fontId="0" fillId="7" borderId="15" xfId="0" applyFill="1" applyBorder="1" applyAlignment="1" applyProtection="1">
      <alignment horizontal="center" vertical="center" textRotation="90" wrapText="1"/>
    </xf>
    <xf numFmtId="3" fontId="5" fillId="10" borderId="12" xfId="0" applyNumberFormat="1" applyFont="1" applyFill="1" applyBorder="1" applyAlignment="1" applyProtection="1">
      <alignment horizontal="center" vertical="center" textRotation="90" wrapText="1"/>
    </xf>
    <xf numFmtId="0" fontId="0" fillId="10" borderId="14" xfId="0" applyFill="1" applyBorder="1" applyAlignment="1" applyProtection="1">
      <alignment horizontal="center" vertical="center" textRotation="90" wrapText="1"/>
    </xf>
    <xf numFmtId="0" fontId="0" fillId="10" borderId="15" xfId="0" applyFill="1" applyBorder="1" applyAlignment="1" applyProtection="1">
      <alignment horizontal="center" vertical="center" textRotation="90" wrapText="1"/>
    </xf>
    <xf numFmtId="0" fontId="21" fillId="2" borderId="1" xfId="0" applyFont="1" applyFill="1" applyBorder="1" applyAlignment="1" applyProtection="1">
      <alignment horizontal="center"/>
    </xf>
    <xf numFmtId="0" fontId="21" fillId="2" borderId="2" xfId="0" applyFont="1" applyFill="1" applyBorder="1" applyAlignment="1" applyProtection="1">
      <alignment horizontal="center"/>
    </xf>
    <xf numFmtId="0" fontId="21" fillId="2" borderId="3" xfId="0" applyFont="1" applyFill="1" applyBorder="1" applyAlignment="1" applyProtection="1">
      <alignment horizontal="center"/>
    </xf>
    <xf numFmtId="4" fontId="22" fillId="2" borderId="1" xfId="0" applyNumberFormat="1" applyFont="1" applyFill="1" applyBorder="1" applyAlignment="1" applyProtection="1">
      <alignment horizontal="center"/>
    </xf>
    <xf numFmtId="4" fontId="22" fillId="2" borderId="2" xfId="0" applyNumberFormat="1" applyFont="1" applyFill="1" applyBorder="1" applyAlignment="1" applyProtection="1">
      <alignment horizontal="center"/>
    </xf>
    <xf numFmtId="4" fontId="22" fillId="2" borderId="3" xfId="0" applyNumberFormat="1" applyFont="1" applyFill="1" applyBorder="1" applyAlignment="1" applyProtection="1">
      <alignment horizontal="center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4" fontId="22" fillId="2" borderId="3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/>
    </xf>
    <xf numFmtId="0" fontId="22" fillId="2" borderId="3" xfId="0" applyFont="1" applyFill="1" applyBorder="1" applyAlignment="1" applyProtection="1">
      <alignment horizontal="center"/>
    </xf>
    <xf numFmtId="3" fontId="5" fillId="6" borderId="12" xfId="0" applyNumberFormat="1" applyFont="1" applyFill="1" applyBorder="1" applyAlignment="1" applyProtection="1">
      <alignment horizontal="center" vertical="center" textRotation="90" wrapText="1"/>
    </xf>
    <xf numFmtId="0" fontId="0" fillId="6" borderId="14" xfId="0" applyFill="1" applyBorder="1" applyAlignment="1" applyProtection="1">
      <alignment horizontal="center" vertical="center" textRotation="90" wrapText="1"/>
    </xf>
    <xf numFmtId="0" fontId="0" fillId="6" borderId="15" xfId="0" applyFill="1" applyBorder="1" applyAlignment="1" applyProtection="1">
      <alignment horizontal="center" vertical="center" textRotation="90" wrapText="1"/>
    </xf>
    <xf numFmtId="14" fontId="13" fillId="9" borderId="1" xfId="0" applyNumberFormat="1" applyFont="1" applyFill="1" applyBorder="1" applyAlignment="1" applyProtection="1">
      <alignment horizontal="center" vertical="center"/>
      <protection locked="0"/>
    </xf>
    <xf numFmtId="14" fontId="13" fillId="9" borderId="2" xfId="0" applyNumberFormat="1" applyFont="1" applyFill="1" applyBorder="1" applyAlignment="1" applyProtection="1">
      <alignment horizontal="center" vertical="center"/>
      <protection locked="0"/>
    </xf>
    <xf numFmtId="14" fontId="13" fillId="9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4" fillId="10" borderId="12" xfId="0" applyFont="1" applyFill="1" applyBorder="1" applyAlignment="1">
      <alignment horizontal="center" vertical="center" textRotation="90" wrapText="1"/>
    </xf>
    <xf numFmtId="0" fontId="25" fillId="0" borderId="14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3" fontId="5" fillId="5" borderId="14" xfId="0" applyNumberFormat="1" applyFont="1" applyFill="1" applyBorder="1" applyAlignment="1" applyProtection="1">
      <alignment horizontal="center" vertical="center" textRotation="90" wrapText="1"/>
    </xf>
    <xf numFmtId="3" fontId="5" fillId="5" borderId="15" xfId="0" applyNumberFormat="1" applyFont="1" applyFill="1" applyBorder="1" applyAlignment="1" applyProtection="1">
      <alignment horizontal="center" vertical="center" textRotation="90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CCFF"/>
      <color rgb="FFCCFF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SALARIALES%20LA%20RIOJA%202013%20P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NÓMINAS"/>
    </sheetNames>
    <sheetDataSet>
      <sheetData sheetId="0">
        <row r="3">
          <cell r="B3" t="str">
            <v>2.1.1.</v>
          </cell>
          <cell r="C3" t="str">
            <v>JEFE DE ADMINISTRACIÓN O SECRETARÍA</v>
          </cell>
          <cell r="D3">
            <v>1223.44</v>
          </cell>
          <cell r="E3">
            <v>37.76</v>
          </cell>
          <cell r="F3">
            <v>127</v>
          </cell>
        </row>
        <row r="4">
          <cell r="B4" t="str">
            <v>2.1.2.</v>
          </cell>
          <cell r="C4" t="str">
            <v>JEFE DE NEGOCIADO</v>
          </cell>
          <cell r="D4">
            <v>1030.33</v>
          </cell>
          <cell r="E4">
            <v>32.26</v>
          </cell>
          <cell r="F4">
            <v>127</v>
          </cell>
        </row>
        <row r="5">
          <cell r="B5" t="str">
            <v>2.1.3.</v>
          </cell>
          <cell r="C5" t="str">
            <v>OFICIAL CONTABLE</v>
          </cell>
          <cell r="D5">
            <v>983</v>
          </cell>
          <cell r="E5">
            <v>31.89</v>
          </cell>
          <cell r="F5">
            <v>127</v>
          </cell>
        </row>
        <row r="6">
          <cell r="B6" t="str">
            <v>2.1.4.</v>
          </cell>
          <cell r="C6" t="str">
            <v>RECEPCIONISTA, TELEFONISTA</v>
          </cell>
          <cell r="D6">
            <v>860.37</v>
          </cell>
          <cell r="E6">
            <v>31.89</v>
          </cell>
          <cell r="F6">
            <v>127</v>
          </cell>
        </row>
        <row r="7">
          <cell r="B7" t="str">
            <v>2.1.5.</v>
          </cell>
          <cell r="C7" t="str">
            <v>AUXILIAR ADMINISTRATIVO</v>
          </cell>
          <cell r="D7">
            <v>860.37</v>
          </cell>
          <cell r="E7">
            <v>31.89</v>
          </cell>
          <cell r="F7">
            <v>127</v>
          </cell>
        </row>
        <row r="8">
          <cell r="B8" t="str">
            <v>2.2.1.</v>
          </cell>
          <cell r="C8" t="str">
            <v>CUIDADOR</v>
          </cell>
          <cell r="D8">
            <v>898.65</v>
          </cell>
          <cell r="E8">
            <v>31.89</v>
          </cell>
          <cell r="F8">
            <v>127</v>
          </cell>
        </row>
        <row r="9">
          <cell r="B9" t="str">
            <v>2.3.A.1.</v>
          </cell>
          <cell r="C9" t="str">
            <v>CONSERJE</v>
          </cell>
          <cell r="D9">
            <v>1030.1500000000001</v>
          </cell>
          <cell r="E9">
            <v>31.89</v>
          </cell>
          <cell r="F9">
            <v>127</v>
          </cell>
        </row>
        <row r="10">
          <cell r="B10" t="str">
            <v>2.3.A.2.</v>
          </cell>
          <cell r="C10" t="str">
            <v>PORTERO</v>
          </cell>
          <cell r="D10">
            <v>898.65</v>
          </cell>
          <cell r="E10">
            <v>31.89</v>
          </cell>
          <cell r="F10">
            <v>127</v>
          </cell>
        </row>
        <row r="11">
          <cell r="B11" t="str">
            <v>2.3.A.3.</v>
          </cell>
          <cell r="C11" t="str">
            <v>GUARDA, VIGILANTE</v>
          </cell>
          <cell r="D11">
            <v>860.37</v>
          </cell>
          <cell r="E11">
            <v>31.89</v>
          </cell>
          <cell r="F11">
            <v>127</v>
          </cell>
        </row>
        <row r="12">
          <cell r="B12" t="str">
            <v>2.3.B.1.</v>
          </cell>
          <cell r="C12" t="str">
            <v>GOBERNANTE</v>
          </cell>
          <cell r="D12">
            <v>1030.1500000000001</v>
          </cell>
          <cell r="E12">
            <v>31.89</v>
          </cell>
          <cell r="F12">
            <v>127</v>
          </cell>
        </row>
        <row r="13">
          <cell r="B13" t="str">
            <v>2.3.B.2.</v>
          </cell>
          <cell r="C13" t="str">
            <v>EMPLEADO DE LIMPIEZA, COSTURA, LAVADO Y PLANCHA</v>
          </cell>
          <cell r="D13">
            <v>860.37</v>
          </cell>
          <cell r="E13">
            <v>31.89</v>
          </cell>
          <cell r="F13">
            <v>127</v>
          </cell>
        </row>
        <row r="14">
          <cell r="B14" t="str">
            <v>2.3.C.1.</v>
          </cell>
          <cell r="C14" t="str">
            <v>JEFE DE COCINA</v>
          </cell>
          <cell r="D14">
            <v>983</v>
          </cell>
          <cell r="E14">
            <v>31.89</v>
          </cell>
          <cell r="F14">
            <v>127</v>
          </cell>
        </row>
        <row r="15">
          <cell r="B15" t="str">
            <v>2.3.C.2.</v>
          </cell>
          <cell r="C15" t="str">
            <v>COCINERO</v>
          </cell>
          <cell r="D15">
            <v>936.96</v>
          </cell>
          <cell r="E15">
            <v>31.89</v>
          </cell>
          <cell r="F15">
            <v>127</v>
          </cell>
        </row>
        <row r="16">
          <cell r="B16" t="str">
            <v>2.3.C.3.</v>
          </cell>
          <cell r="C16" t="str">
            <v>AYUDANTE DE COCINA</v>
          </cell>
          <cell r="D16">
            <v>898.65</v>
          </cell>
          <cell r="E16">
            <v>31.89</v>
          </cell>
          <cell r="F16">
            <v>127</v>
          </cell>
        </row>
        <row r="17">
          <cell r="B17" t="str">
            <v>2.3.C.4.</v>
          </cell>
          <cell r="C17" t="str">
            <v>EMPLEADO DEL SERVICIO DE COMEDOR</v>
          </cell>
          <cell r="D17">
            <v>860.37</v>
          </cell>
          <cell r="E17">
            <v>31.89</v>
          </cell>
          <cell r="F17">
            <v>127</v>
          </cell>
        </row>
        <row r="18">
          <cell r="B18" t="str">
            <v>2.3.D.1.</v>
          </cell>
          <cell r="C18" t="str">
            <v>OFICIAL DE 1ª DE OFICIOS</v>
          </cell>
          <cell r="D18">
            <v>983</v>
          </cell>
          <cell r="E18">
            <v>31.89</v>
          </cell>
          <cell r="F18">
            <v>127</v>
          </cell>
        </row>
        <row r="19">
          <cell r="B19" t="str">
            <v>2.3.D.2.</v>
          </cell>
          <cell r="C19" t="str">
            <v>OFICIAL DE 2ª DE OFICIOS</v>
          </cell>
          <cell r="D19">
            <v>898.65</v>
          </cell>
          <cell r="E19">
            <v>31.89</v>
          </cell>
          <cell r="F19">
            <v>127</v>
          </cell>
        </row>
        <row r="20">
          <cell r="B20" t="str">
            <v>2.3.D.3.</v>
          </cell>
          <cell r="C20" t="str">
            <v>EMPLEADO DE MANTENIMIENTO, JARDINERÍA, Y OFICIOS VARIOS</v>
          </cell>
          <cell r="D20">
            <v>860.37</v>
          </cell>
          <cell r="E20">
            <v>31.89</v>
          </cell>
          <cell r="F20">
            <v>127</v>
          </cell>
        </row>
        <row r="21">
          <cell r="B21" t="str">
            <v>2.3.E.1.</v>
          </cell>
          <cell r="C21" t="str">
            <v>CONDUCTORES</v>
          </cell>
          <cell r="D21">
            <v>983</v>
          </cell>
          <cell r="E21">
            <v>31.89</v>
          </cell>
          <cell r="F21">
            <v>127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="120" zoomScaleNormal="120" zoomScalePageLayoutView="120" workbookViewId="0">
      <selection activeCell="E16" sqref="E16"/>
    </sheetView>
  </sheetViews>
  <sheetFormatPr baseColWidth="10" defaultRowHeight="15" x14ac:dyDescent="0.25"/>
  <cols>
    <col min="2" max="2" width="39.140625" bestFit="1" customWidth="1"/>
    <col min="5" max="6" width="15.7109375" customWidth="1"/>
    <col min="7" max="7" width="14.28515625" customWidth="1"/>
    <col min="8" max="8" width="12.5703125" customWidth="1"/>
  </cols>
  <sheetData>
    <row r="1" spans="1:9" ht="24" thickBot="1" x14ac:dyDescent="0.3">
      <c r="A1" s="131" t="s">
        <v>56</v>
      </c>
      <c r="B1" s="132"/>
      <c r="C1" s="132"/>
      <c r="D1" s="132"/>
      <c r="E1" s="132"/>
      <c r="F1" s="132"/>
      <c r="G1" s="132"/>
      <c r="H1" s="132"/>
      <c r="I1" s="133"/>
    </row>
    <row r="2" spans="1:9" ht="46.5" customHeight="1" thickBot="1" x14ac:dyDescent="0.3">
      <c r="A2" s="18"/>
      <c r="B2" s="9" t="s">
        <v>53</v>
      </c>
      <c r="C2" s="9" t="s">
        <v>13</v>
      </c>
      <c r="D2" s="10" t="s">
        <v>14</v>
      </c>
      <c r="E2" s="9" t="s">
        <v>15</v>
      </c>
      <c r="F2" s="9" t="s">
        <v>57</v>
      </c>
      <c r="G2" s="1"/>
      <c r="I2" s="12"/>
    </row>
    <row r="3" spans="1:9" ht="15.75" thickBot="1" x14ac:dyDescent="0.3">
      <c r="A3" s="136" t="s">
        <v>54</v>
      </c>
      <c r="B3" s="7" t="s">
        <v>1</v>
      </c>
      <c r="C3" s="21">
        <v>1565.39</v>
      </c>
      <c r="D3" s="21">
        <v>37.450000000000003</v>
      </c>
      <c r="E3" s="21">
        <v>442.62</v>
      </c>
      <c r="F3" s="87">
        <f>SUM(C3*14)+(E3*12)</f>
        <v>27226.9</v>
      </c>
      <c r="G3" s="2"/>
      <c r="I3" s="13"/>
    </row>
    <row r="4" spans="1:9" ht="15.75" thickBot="1" x14ac:dyDescent="0.3">
      <c r="A4" s="137"/>
      <c r="B4" s="7" t="s">
        <v>2</v>
      </c>
      <c r="C4" s="21">
        <v>1565.39</v>
      </c>
      <c r="D4" s="22">
        <v>37.450000000000003</v>
      </c>
      <c r="E4" s="21">
        <v>442.62</v>
      </c>
      <c r="F4" s="87">
        <f t="shared" ref="F4:F12" si="0">SUM(C4*14)+(E4*12)</f>
        <v>27226.9</v>
      </c>
      <c r="G4" s="2"/>
      <c r="I4" s="13"/>
    </row>
    <row r="5" spans="1:9" ht="15.75" thickBot="1" x14ac:dyDescent="0.3">
      <c r="A5" s="137"/>
      <c r="B5" s="7" t="s">
        <v>4</v>
      </c>
      <c r="C5" s="85">
        <v>1838.27</v>
      </c>
      <c r="D5" s="21">
        <v>47.22</v>
      </c>
      <c r="E5" s="23">
        <v>405.77</v>
      </c>
      <c r="F5" s="87">
        <f t="shared" si="0"/>
        <v>30605.019999999997</v>
      </c>
      <c r="G5" s="2"/>
      <c r="I5" s="13"/>
    </row>
    <row r="6" spans="1:9" ht="15.75" thickBot="1" x14ac:dyDescent="0.3">
      <c r="A6" s="137"/>
      <c r="B6" s="7" t="s">
        <v>6</v>
      </c>
      <c r="C6" s="24">
        <v>1838.27</v>
      </c>
      <c r="D6" s="24">
        <v>47.22</v>
      </c>
      <c r="E6" s="21">
        <v>405.77</v>
      </c>
      <c r="F6" s="87">
        <f t="shared" si="0"/>
        <v>30605.019999999997</v>
      </c>
      <c r="G6" s="2"/>
      <c r="I6" s="13"/>
    </row>
    <row r="7" spans="1:9" ht="15.75" thickBot="1" x14ac:dyDescent="0.3">
      <c r="A7" s="137"/>
      <c r="B7" s="7" t="s">
        <v>7</v>
      </c>
      <c r="C7" s="24">
        <v>1663.65</v>
      </c>
      <c r="D7" s="24">
        <v>47.22</v>
      </c>
      <c r="E7" s="21">
        <v>454.08</v>
      </c>
      <c r="F7" s="87">
        <f t="shared" si="0"/>
        <v>28740.06</v>
      </c>
      <c r="G7" s="2"/>
      <c r="I7" s="13"/>
    </row>
    <row r="8" spans="1:9" ht="15.75" thickBot="1" x14ac:dyDescent="0.3">
      <c r="A8" s="137"/>
      <c r="B8" s="7" t="s">
        <v>8</v>
      </c>
      <c r="C8" s="24">
        <v>1838.27</v>
      </c>
      <c r="D8" s="24">
        <v>47.22</v>
      </c>
      <c r="E8" s="21">
        <v>405.77</v>
      </c>
      <c r="F8" s="87">
        <f t="shared" si="0"/>
        <v>30605.019999999997</v>
      </c>
      <c r="G8" s="2"/>
      <c r="I8" s="13"/>
    </row>
    <row r="9" spans="1:9" ht="15.75" thickBot="1" x14ac:dyDescent="0.3">
      <c r="A9" s="137"/>
      <c r="B9" s="7" t="s">
        <v>9</v>
      </c>
      <c r="C9" s="24">
        <v>1663.65</v>
      </c>
      <c r="D9" s="25">
        <v>47.22</v>
      </c>
      <c r="E9" s="21">
        <v>454.08</v>
      </c>
      <c r="F9" s="87">
        <f t="shared" si="0"/>
        <v>28740.06</v>
      </c>
      <c r="G9" s="2"/>
      <c r="I9" s="13"/>
    </row>
    <row r="10" spans="1:9" ht="15.75" thickBot="1" x14ac:dyDescent="0.3">
      <c r="A10" s="137"/>
      <c r="B10" s="7" t="s">
        <v>10</v>
      </c>
      <c r="C10" s="24">
        <v>1838.27</v>
      </c>
      <c r="D10" s="25">
        <v>47.22</v>
      </c>
      <c r="E10" s="21">
        <v>405.77</v>
      </c>
      <c r="F10" s="87">
        <f t="shared" si="0"/>
        <v>30605.019999999997</v>
      </c>
      <c r="G10" s="2"/>
      <c r="I10" s="13"/>
    </row>
    <row r="11" spans="1:9" ht="15.75" thickBot="1" x14ac:dyDescent="0.3">
      <c r="A11" s="137"/>
      <c r="B11" s="7" t="s">
        <v>11</v>
      </c>
      <c r="C11" s="24">
        <v>1663.65</v>
      </c>
      <c r="D11" s="24">
        <v>47.22</v>
      </c>
      <c r="E11" s="26">
        <v>454.08</v>
      </c>
      <c r="F11" s="87">
        <f t="shared" si="0"/>
        <v>28740.06</v>
      </c>
      <c r="G11" s="2"/>
      <c r="I11" s="13"/>
    </row>
    <row r="12" spans="1:9" ht="15.75" thickBot="1" x14ac:dyDescent="0.3">
      <c r="A12" s="137"/>
      <c r="B12" s="8" t="s">
        <v>12</v>
      </c>
      <c r="C12" s="27">
        <v>1565.39</v>
      </c>
      <c r="D12" s="28">
        <v>37.450000000000003</v>
      </c>
      <c r="E12" s="21">
        <v>442.62</v>
      </c>
      <c r="F12" s="87">
        <f t="shared" si="0"/>
        <v>27226.9</v>
      </c>
      <c r="G12" s="2"/>
      <c r="I12" s="13"/>
    </row>
    <row r="13" spans="1:9" ht="15.75" thickBot="1" x14ac:dyDescent="0.3">
      <c r="A13" s="137"/>
      <c r="I13" s="14"/>
    </row>
    <row r="14" spans="1:9" ht="15.75" thickBot="1" x14ac:dyDescent="0.3">
      <c r="A14" s="137"/>
      <c r="E14" s="124" t="s">
        <v>15</v>
      </c>
      <c r="F14" s="125"/>
      <c r="G14" s="126" t="s">
        <v>18</v>
      </c>
      <c r="H14" s="127"/>
      <c r="I14" s="128"/>
    </row>
    <row r="15" spans="1:9" ht="30.75" thickBot="1" x14ac:dyDescent="0.3">
      <c r="A15" s="137"/>
      <c r="B15" s="5" t="s">
        <v>53</v>
      </c>
      <c r="C15" s="5" t="s">
        <v>13</v>
      </c>
      <c r="D15" s="6" t="s">
        <v>14</v>
      </c>
      <c r="E15" s="6" t="s">
        <v>16</v>
      </c>
      <c r="F15" s="6" t="s">
        <v>17</v>
      </c>
      <c r="G15" s="6" t="s">
        <v>16</v>
      </c>
      <c r="H15" s="5" t="s">
        <v>19</v>
      </c>
      <c r="I15" s="6" t="s">
        <v>17</v>
      </c>
    </row>
    <row r="16" spans="1:9" ht="15.75" thickBot="1" x14ac:dyDescent="0.3">
      <c r="A16" s="137"/>
      <c r="B16" s="7" t="s">
        <v>3</v>
      </c>
      <c r="C16" s="21">
        <v>1565.39</v>
      </c>
      <c r="D16" s="21">
        <v>37.450000000000003</v>
      </c>
      <c r="E16" s="21">
        <v>405.77</v>
      </c>
      <c r="F16" s="21">
        <v>436</v>
      </c>
      <c r="G16" s="21">
        <v>272.88</v>
      </c>
      <c r="H16" s="21">
        <v>9.77</v>
      </c>
      <c r="I16" s="21">
        <v>113.62</v>
      </c>
    </row>
    <row r="17" spans="1:9" x14ac:dyDescent="0.25">
      <c r="A17" s="138"/>
      <c r="B17" s="134" t="s">
        <v>58</v>
      </c>
      <c r="C17" s="86"/>
      <c r="D17" s="86"/>
      <c r="E17" s="86"/>
      <c r="F17" s="86"/>
      <c r="G17" s="140">
        <f>SUM(C16*14)+(E16*12)+(G16*14)</f>
        <v>30605.020000000004</v>
      </c>
      <c r="H17" s="86"/>
      <c r="I17" s="140">
        <f>SUM(C16*14)+(F16*12)+(I16*14)</f>
        <v>28738.140000000003</v>
      </c>
    </row>
    <row r="18" spans="1:9" ht="15.75" thickBot="1" x14ac:dyDescent="0.3">
      <c r="A18" s="139"/>
      <c r="B18" s="135"/>
      <c r="C18" s="86"/>
      <c r="D18" s="86"/>
      <c r="E18" s="86"/>
      <c r="F18" s="86"/>
      <c r="G18" s="141"/>
      <c r="H18" s="86"/>
      <c r="I18" s="141"/>
    </row>
    <row r="19" spans="1:9" ht="15.75" thickBot="1" x14ac:dyDescent="0.3">
      <c r="A19" s="17"/>
      <c r="I19" s="12"/>
    </row>
    <row r="20" spans="1:9" ht="45.75" thickBot="1" x14ac:dyDescent="0.3">
      <c r="A20" s="129" t="s">
        <v>55</v>
      </c>
      <c r="B20" s="3" t="s">
        <v>53</v>
      </c>
      <c r="C20" s="3" t="s">
        <v>13</v>
      </c>
      <c r="D20" s="4" t="s">
        <v>14</v>
      </c>
      <c r="E20" s="3" t="s">
        <v>15</v>
      </c>
      <c r="F20" s="3" t="s">
        <v>20</v>
      </c>
      <c r="G20" s="1"/>
      <c r="I20" s="13"/>
    </row>
    <row r="21" spans="1:9" ht="30" customHeight="1" thickBot="1" x14ac:dyDescent="0.3">
      <c r="A21" s="130"/>
      <c r="B21" s="20" t="s">
        <v>5</v>
      </c>
      <c r="C21" s="19">
        <v>1838.27</v>
      </c>
      <c r="D21" s="19">
        <v>47.22</v>
      </c>
      <c r="E21" s="19">
        <v>315.95</v>
      </c>
      <c r="F21" s="19">
        <v>76.989999999999995</v>
      </c>
      <c r="G21" s="2"/>
      <c r="I21" s="13"/>
    </row>
    <row r="22" spans="1:9" x14ac:dyDescent="0.25">
      <c r="A22" s="15"/>
      <c r="I22" s="13"/>
    </row>
    <row r="23" spans="1:9" ht="15.75" thickBot="1" x14ac:dyDescent="0.3">
      <c r="A23" s="16"/>
      <c r="B23" s="11"/>
      <c r="C23" s="11"/>
      <c r="D23" s="11"/>
      <c r="E23" s="11"/>
      <c r="F23" s="11"/>
      <c r="G23" s="11"/>
      <c r="H23" s="11"/>
      <c r="I23" s="14"/>
    </row>
  </sheetData>
  <sheetProtection password="EE08" sheet="1" objects="1" scenarios="1" selectLockedCells="1" selectUnlockedCells="1"/>
  <mergeCells count="8">
    <mergeCell ref="E14:F14"/>
    <mergeCell ref="G14:I14"/>
    <mergeCell ref="A20:A21"/>
    <mergeCell ref="A1:I1"/>
    <mergeCell ref="B17:B18"/>
    <mergeCell ref="A3:A18"/>
    <mergeCell ref="G17:G18"/>
    <mergeCell ref="I17:I18"/>
  </mergeCells>
  <printOptions horizontalCentered="1" verticalCentered="1"/>
  <pageMargins left="0.51181102362204722" right="0.51181102362204722" top="1.7713541666666666" bottom="0.55118110236220474" header="0.31496062992125984" footer="0.31496062992125984"/>
  <pageSetup paperSize="9" scale="9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topLeftCell="A22" zoomScaleNormal="100" workbookViewId="0">
      <selection activeCell="H36" sqref="H36"/>
    </sheetView>
  </sheetViews>
  <sheetFormatPr baseColWidth="10" defaultColWidth="11.7109375" defaultRowHeight="15" x14ac:dyDescent="0.25"/>
  <cols>
    <col min="1" max="1" width="8.140625" style="29" bestFit="1" customWidth="1"/>
    <col min="2" max="2" width="70.42578125" style="29" customWidth="1"/>
    <col min="3" max="3" width="14.7109375" style="29" customWidth="1"/>
    <col min="4" max="4" width="17.7109375" style="29" bestFit="1" customWidth="1"/>
    <col min="5" max="5" width="20.140625" style="29" customWidth="1"/>
    <col min="6" max="6" width="19.42578125" style="29" customWidth="1"/>
    <col min="7" max="7" width="3.85546875" style="29" customWidth="1"/>
    <col min="8" max="254" width="11.7109375" style="29"/>
    <col min="255" max="255" width="3.140625" style="29" customWidth="1"/>
    <col min="256" max="257" width="4.140625" style="29" customWidth="1"/>
    <col min="258" max="258" width="70.42578125" style="29" customWidth="1"/>
    <col min="259" max="259" width="14.7109375" style="29" customWidth="1"/>
    <col min="260" max="260" width="17.7109375" style="29" bestFit="1" customWidth="1"/>
    <col min="261" max="261" width="17.140625" style="29" bestFit="1" customWidth="1"/>
    <col min="262" max="262" width="15.140625" style="29" bestFit="1" customWidth="1"/>
    <col min="263" max="263" width="3.85546875" style="29" customWidth="1"/>
    <col min="264" max="510" width="11.7109375" style="29"/>
    <col min="511" max="511" width="3.140625" style="29" customWidth="1"/>
    <col min="512" max="513" width="4.140625" style="29" customWidth="1"/>
    <col min="514" max="514" width="70.42578125" style="29" customWidth="1"/>
    <col min="515" max="515" width="14.7109375" style="29" customWidth="1"/>
    <col min="516" max="516" width="17.7109375" style="29" bestFit="1" customWidth="1"/>
    <col min="517" max="517" width="17.140625" style="29" bestFit="1" customWidth="1"/>
    <col min="518" max="518" width="15.140625" style="29" bestFit="1" customWidth="1"/>
    <col min="519" max="519" width="3.85546875" style="29" customWidth="1"/>
    <col min="520" max="766" width="11.7109375" style="29"/>
    <col min="767" max="767" width="3.140625" style="29" customWidth="1"/>
    <col min="768" max="769" width="4.140625" style="29" customWidth="1"/>
    <col min="770" max="770" width="70.42578125" style="29" customWidth="1"/>
    <col min="771" max="771" width="14.7109375" style="29" customWidth="1"/>
    <col min="772" max="772" width="17.7109375" style="29" bestFit="1" customWidth="1"/>
    <col min="773" max="773" width="17.140625" style="29" bestFit="1" customWidth="1"/>
    <col min="774" max="774" width="15.140625" style="29" bestFit="1" customWidth="1"/>
    <col min="775" max="775" width="3.85546875" style="29" customWidth="1"/>
    <col min="776" max="1022" width="11.7109375" style="29"/>
    <col min="1023" max="1023" width="3.140625" style="29" customWidth="1"/>
    <col min="1024" max="1025" width="4.140625" style="29" customWidth="1"/>
    <col min="1026" max="1026" width="70.42578125" style="29" customWidth="1"/>
    <col min="1027" max="1027" width="14.7109375" style="29" customWidth="1"/>
    <col min="1028" max="1028" width="17.7109375" style="29" bestFit="1" customWidth="1"/>
    <col min="1029" max="1029" width="17.140625" style="29" bestFit="1" customWidth="1"/>
    <col min="1030" max="1030" width="15.140625" style="29" bestFit="1" customWidth="1"/>
    <col min="1031" max="1031" width="3.85546875" style="29" customWidth="1"/>
    <col min="1032" max="1278" width="11.7109375" style="29"/>
    <col min="1279" max="1279" width="3.140625" style="29" customWidth="1"/>
    <col min="1280" max="1281" width="4.140625" style="29" customWidth="1"/>
    <col min="1282" max="1282" width="70.42578125" style="29" customWidth="1"/>
    <col min="1283" max="1283" width="14.7109375" style="29" customWidth="1"/>
    <col min="1284" max="1284" width="17.7109375" style="29" bestFit="1" customWidth="1"/>
    <col min="1285" max="1285" width="17.140625" style="29" bestFit="1" customWidth="1"/>
    <col min="1286" max="1286" width="15.140625" style="29" bestFit="1" customWidth="1"/>
    <col min="1287" max="1287" width="3.85546875" style="29" customWidth="1"/>
    <col min="1288" max="1534" width="11.7109375" style="29"/>
    <col min="1535" max="1535" width="3.140625" style="29" customWidth="1"/>
    <col min="1536" max="1537" width="4.140625" style="29" customWidth="1"/>
    <col min="1538" max="1538" width="70.42578125" style="29" customWidth="1"/>
    <col min="1539" max="1539" width="14.7109375" style="29" customWidth="1"/>
    <col min="1540" max="1540" width="17.7109375" style="29" bestFit="1" customWidth="1"/>
    <col min="1541" max="1541" width="17.140625" style="29" bestFit="1" customWidth="1"/>
    <col min="1542" max="1542" width="15.140625" style="29" bestFit="1" customWidth="1"/>
    <col min="1543" max="1543" width="3.85546875" style="29" customWidth="1"/>
    <col min="1544" max="1790" width="11.7109375" style="29"/>
    <col min="1791" max="1791" width="3.140625" style="29" customWidth="1"/>
    <col min="1792" max="1793" width="4.140625" style="29" customWidth="1"/>
    <col min="1794" max="1794" width="70.42578125" style="29" customWidth="1"/>
    <col min="1795" max="1795" width="14.7109375" style="29" customWidth="1"/>
    <col min="1796" max="1796" width="17.7109375" style="29" bestFit="1" customWidth="1"/>
    <col min="1797" max="1797" width="17.140625" style="29" bestFit="1" customWidth="1"/>
    <col min="1798" max="1798" width="15.140625" style="29" bestFit="1" customWidth="1"/>
    <col min="1799" max="1799" width="3.85546875" style="29" customWidth="1"/>
    <col min="1800" max="2046" width="11.7109375" style="29"/>
    <col min="2047" max="2047" width="3.140625" style="29" customWidth="1"/>
    <col min="2048" max="2049" width="4.140625" style="29" customWidth="1"/>
    <col min="2050" max="2050" width="70.42578125" style="29" customWidth="1"/>
    <col min="2051" max="2051" width="14.7109375" style="29" customWidth="1"/>
    <col min="2052" max="2052" width="17.7109375" style="29" bestFit="1" customWidth="1"/>
    <col min="2053" max="2053" width="17.140625" style="29" bestFit="1" customWidth="1"/>
    <col min="2054" max="2054" width="15.140625" style="29" bestFit="1" customWidth="1"/>
    <col min="2055" max="2055" width="3.85546875" style="29" customWidth="1"/>
    <col min="2056" max="2302" width="11.7109375" style="29"/>
    <col min="2303" max="2303" width="3.140625" style="29" customWidth="1"/>
    <col min="2304" max="2305" width="4.140625" style="29" customWidth="1"/>
    <col min="2306" max="2306" width="70.42578125" style="29" customWidth="1"/>
    <col min="2307" max="2307" width="14.7109375" style="29" customWidth="1"/>
    <col min="2308" max="2308" width="17.7109375" style="29" bestFit="1" customWidth="1"/>
    <col min="2309" max="2309" width="17.140625" style="29" bestFit="1" customWidth="1"/>
    <col min="2310" max="2310" width="15.140625" style="29" bestFit="1" customWidth="1"/>
    <col min="2311" max="2311" width="3.85546875" style="29" customWidth="1"/>
    <col min="2312" max="2558" width="11.7109375" style="29"/>
    <col min="2559" max="2559" width="3.140625" style="29" customWidth="1"/>
    <col min="2560" max="2561" width="4.140625" style="29" customWidth="1"/>
    <col min="2562" max="2562" width="70.42578125" style="29" customWidth="1"/>
    <col min="2563" max="2563" width="14.7109375" style="29" customWidth="1"/>
    <col min="2564" max="2564" width="17.7109375" style="29" bestFit="1" customWidth="1"/>
    <col min="2565" max="2565" width="17.140625" style="29" bestFit="1" customWidth="1"/>
    <col min="2566" max="2566" width="15.140625" style="29" bestFit="1" customWidth="1"/>
    <col min="2567" max="2567" width="3.85546875" style="29" customWidth="1"/>
    <col min="2568" max="2814" width="11.7109375" style="29"/>
    <col min="2815" max="2815" width="3.140625" style="29" customWidth="1"/>
    <col min="2816" max="2817" width="4.140625" style="29" customWidth="1"/>
    <col min="2818" max="2818" width="70.42578125" style="29" customWidth="1"/>
    <col min="2819" max="2819" width="14.7109375" style="29" customWidth="1"/>
    <col min="2820" max="2820" width="17.7109375" style="29" bestFit="1" customWidth="1"/>
    <col min="2821" max="2821" width="17.140625" style="29" bestFit="1" customWidth="1"/>
    <col min="2822" max="2822" width="15.140625" style="29" bestFit="1" customWidth="1"/>
    <col min="2823" max="2823" width="3.85546875" style="29" customWidth="1"/>
    <col min="2824" max="3070" width="11.7109375" style="29"/>
    <col min="3071" max="3071" width="3.140625" style="29" customWidth="1"/>
    <col min="3072" max="3073" width="4.140625" style="29" customWidth="1"/>
    <col min="3074" max="3074" width="70.42578125" style="29" customWidth="1"/>
    <col min="3075" max="3075" width="14.7109375" style="29" customWidth="1"/>
    <col min="3076" max="3076" width="17.7109375" style="29" bestFit="1" customWidth="1"/>
    <col min="3077" max="3077" width="17.140625" style="29" bestFit="1" customWidth="1"/>
    <col min="3078" max="3078" width="15.140625" style="29" bestFit="1" customWidth="1"/>
    <col min="3079" max="3079" width="3.85546875" style="29" customWidth="1"/>
    <col min="3080" max="3326" width="11.7109375" style="29"/>
    <col min="3327" max="3327" width="3.140625" style="29" customWidth="1"/>
    <col min="3328" max="3329" width="4.140625" style="29" customWidth="1"/>
    <col min="3330" max="3330" width="70.42578125" style="29" customWidth="1"/>
    <col min="3331" max="3331" width="14.7109375" style="29" customWidth="1"/>
    <col min="3332" max="3332" width="17.7109375" style="29" bestFit="1" customWidth="1"/>
    <col min="3333" max="3333" width="17.140625" style="29" bestFit="1" customWidth="1"/>
    <col min="3334" max="3334" width="15.140625" style="29" bestFit="1" customWidth="1"/>
    <col min="3335" max="3335" width="3.85546875" style="29" customWidth="1"/>
    <col min="3336" max="3582" width="11.7109375" style="29"/>
    <col min="3583" max="3583" width="3.140625" style="29" customWidth="1"/>
    <col min="3584" max="3585" width="4.140625" style="29" customWidth="1"/>
    <col min="3586" max="3586" width="70.42578125" style="29" customWidth="1"/>
    <col min="3587" max="3587" width="14.7109375" style="29" customWidth="1"/>
    <col min="3588" max="3588" width="17.7109375" style="29" bestFit="1" customWidth="1"/>
    <col min="3589" max="3589" width="17.140625" style="29" bestFit="1" customWidth="1"/>
    <col min="3590" max="3590" width="15.140625" style="29" bestFit="1" customWidth="1"/>
    <col min="3591" max="3591" width="3.85546875" style="29" customWidth="1"/>
    <col min="3592" max="3838" width="11.7109375" style="29"/>
    <col min="3839" max="3839" width="3.140625" style="29" customWidth="1"/>
    <col min="3840" max="3841" width="4.140625" style="29" customWidth="1"/>
    <col min="3842" max="3842" width="70.42578125" style="29" customWidth="1"/>
    <col min="3843" max="3843" width="14.7109375" style="29" customWidth="1"/>
    <col min="3844" max="3844" width="17.7109375" style="29" bestFit="1" customWidth="1"/>
    <col min="3845" max="3845" width="17.140625" style="29" bestFit="1" customWidth="1"/>
    <col min="3846" max="3846" width="15.140625" style="29" bestFit="1" customWidth="1"/>
    <col min="3847" max="3847" width="3.85546875" style="29" customWidth="1"/>
    <col min="3848" max="4094" width="11.7109375" style="29"/>
    <col min="4095" max="4095" width="3.140625" style="29" customWidth="1"/>
    <col min="4096" max="4097" width="4.140625" style="29" customWidth="1"/>
    <col min="4098" max="4098" width="70.42578125" style="29" customWidth="1"/>
    <col min="4099" max="4099" width="14.7109375" style="29" customWidth="1"/>
    <col min="4100" max="4100" width="17.7109375" style="29" bestFit="1" customWidth="1"/>
    <col min="4101" max="4101" width="17.140625" style="29" bestFit="1" customWidth="1"/>
    <col min="4102" max="4102" width="15.140625" style="29" bestFit="1" customWidth="1"/>
    <col min="4103" max="4103" width="3.85546875" style="29" customWidth="1"/>
    <col min="4104" max="4350" width="11.7109375" style="29"/>
    <col min="4351" max="4351" width="3.140625" style="29" customWidth="1"/>
    <col min="4352" max="4353" width="4.140625" style="29" customWidth="1"/>
    <col min="4354" max="4354" width="70.42578125" style="29" customWidth="1"/>
    <col min="4355" max="4355" width="14.7109375" style="29" customWidth="1"/>
    <col min="4356" max="4356" width="17.7109375" style="29" bestFit="1" customWidth="1"/>
    <col min="4357" max="4357" width="17.140625" style="29" bestFit="1" customWidth="1"/>
    <col min="4358" max="4358" width="15.140625" style="29" bestFit="1" customWidth="1"/>
    <col min="4359" max="4359" width="3.85546875" style="29" customWidth="1"/>
    <col min="4360" max="4606" width="11.7109375" style="29"/>
    <col min="4607" max="4607" width="3.140625" style="29" customWidth="1"/>
    <col min="4608" max="4609" width="4.140625" style="29" customWidth="1"/>
    <col min="4610" max="4610" width="70.42578125" style="29" customWidth="1"/>
    <col min="4611" max="4611" width="14.7109375" style="29" customWidth="1"/>
    <col min="4612" max="4612" width="17.7109375" style="29" bestFit="1" customWidth="1"/>
    <col min="4613" max="4613" width="17.140625" style="29" bestFit="1" customWidth="1"/>
    <col min="4614" max="4614" width="15.140625" style="29" bestFit="1" customWidth="1"/>
    <col min="4615" max="4615" width="3.85546875" style="29" customWidth="1"/>
    <col min="4616" max="4862" width="11.7109375" style="29"/>
    <col min="4863" max="4863" width="3.140625" style="29" customWidth="1"/>
    <col min="4864" max="4865" width="4.140625" style="29" customWidth="1"/>
    <col min="4866" max="4866" width="70.42578125" style="29" customWidth="1"/>
    <col min="4867" max="4867" width="14.7109375" style="29" customWidth="1"/>
    <col min="4868" max="4868" width="17.7109375" style="29" bestFit="1" customWidth="1"/>
    <col min="4869" max="4869" width="17.140625" style="29" bestFit="1" customWidth="1"/>
    <col min="4870" max="4870" width="15.140625" style="29" bestFit="1" customWidth="1"/>
    <col min="4871" max="4871" width="3.85546875" style="29" customWidth="1"/>
    <col min="4872" max="5118" width="11.7109375" style="29"/>
    <col min="5119" max="5119" width="3.140625" style="29" customWidth="1"/>
    <col min="5120" max="5121" width="4.140625" style="29" customWidth="1"/>
    <col min="5122" max="5122" width="70.42578125" style="29" customWidth="1"/>
    <col min="5123" max="5123" width="14.7109375" style="29" customWidth="1"/>
    <col min="5124" max="5124" width="17.7109375" style="29" bestFit="1" customWidth="1"/>
    <col min="5125" max="5125" width="17.140625" style="29" bestFit="1" customWidth="1"/>
    <col min="5126" max="5126" width="15.140625" style="29" bestFit="1" customWidth="1"/>
    <col min="5127" max="5127" width="3.85546875" style="29" customWidth="1"/>
    <col min="5128" max="5374" width="11.7109375" style="29"/>
    <col min="5375" max="5375" width="3.140625" style="29" customWidth="1"/>
    <col min="5376" max="5377" width="4.140625" style="29" customWidth="1"/>
    <col min="5378" max="5378" width="70.42578125" style="29" customWidth="1"/>
    <col min="5379" max="5379" width="14.7109375" style="29" customWidth="1"/>
    <col min="5380" max="5380" width="17.7109375" style="29" bestFit="1" customWidth="1"/>
    <col min="5381" max="5381" width="17.140625" style="29" bestFit="1" customWidth="1"/>
    <col min="5382" max="5382" width="15.140625" style="29" bestFit="1" customWidth="1"/>
    <col min="5383" max="5383" width="3.85546875" style="29" customWidth="1"/>
    <col min="5384" max="5630" width="11.7109375" style="29"/>
    <col min="5631" max="5631" width="3.140625" style="29" customWidth="1"/>
    <col min="5632" max="5633" width="4.140625" style="29" customWidth="1"/>
    <col min="5634" max="5634" width="70.42578125" style="29" customWidth="1"/>
    <col min="5635" max="5635" width="14.7109375" style="29" customWidth="1"/>
    <col min="5636" max="5636" width="17.7109375" style="29" bestFit="1" customWidth="1"/>
    <col min="5637" max="5637" width="17.140625" style="29" bestFit="1" customWidth="1"/>
    <col min="5638" max="5638" width="15.140625" style="29" bestFit="1" customWidth="1"/>
    <col min="5639" max="5639" width="3.85546875" style="29" customWidth="1"/>
    <col min="5640" max="5886" width="11.7109375" style="29"/>
    <col min="5887" max="5887" width="3.140625" style="29" customWidth="1"/>
    <col min="5888" max="5889" width="4.140625" style="29" customWidth="1"/>
    <col min="5890" max="5890" width="70.42578125" style="29" customWidth="1"/>
    <col min="5891" max="5891" width="14.7109375" style="29" customWidth="1"/>
    <col min="5892" max="5892" width="17.7109375" style="29" bestFit="1" customWidth="1"/>
    <col min="5893" max="5893" width="17.140625" style="29" bestFit="1" customWidth="1"/>
    <col min="5894" max="5894" width="15.140625" style="29" bestFit="1" customWidth="1"/>
    <col min="5895" max="5895" width="3.85546875" style="29" customWidth="1"/>
    <col min="5896" max="6142" width="11.7109375" style="29"/>
    <col min="6143" max="6143" width="3.140625" style="29" customWidth="1"/>
    <col min="6144" max="6145" width="4.140625" style="29" customWidth="1"/>
    <col min="6146" max="6146" width="70.42578125" style="29" customWidth="1"/>
    <col min="6147" max="6147" width="14.7109375" style="29" customWidth="1"/>
    <col min="6148" max="6148" width="17.7109375" style="29" bestFit="1" customWidth="1"/>
    <col min="6149" max="6149" width="17.140625" style="29" bestFit="1" customWidth="1"/>
    <col min="6150" max="6150" width="15.140625" style="29" bestFit="1" customWidth="1"/>
    <col min="6151" max="6151" width="3.85546875" style="29" customWidth="1"/>
    <col min="6152" max="6398" width="11.7109375" style="29"/>
    <col min="6399" max="6399" width="3.140625" style="29" customWidth="1"/>
    <col min="6400" max="6401" width="4.140625" style="29" customWidth="1"/>
    <col min="6402" max="6402" width="70.42578125" style="29" customWidth="1"/>
    <col min="6403" max="6403" width="14.7109375" style="29" customWidth="1"/>
    <col min="6404" max="6404" width="17.7109375" style="29" bestFit="1" customWidth="1"/>
    <col min="6405" max="6405" width="17.140625" style="29" bestFit="1" customWidth="1"/>
    <col min="6406" max="6406" width="15.140625" style="29" bestFit="1" customWidth="1"/>
    <col min="6407" max="6407" width="3.85546875" style="29" customWidth="1"/>
    <col min="6408" max="6654" width="11.7109375" style="29"/>
    <col min="6655" max="6655" width="3.140625" style="29" customWidth="1"/>
    <col min="6656" max="6657" width="4.140625" style="29" customWidth="1"/>
    <col min="6658" max="6658" width="70.42578125" style="29" customWidth="1"/>
    <col min="6659" max="6659" width="14.7109375" style="29" customWidth="1"/>
    <col min="6660" max="6660" width="17.7109375" style="29" bestFit="1" customWidth="1"/>
    <col min="6661" max="6661" width="17.140625" style="29" bestFit="1" customWidth="1"/>
    <col min="6662" max="6662" width="15.140625" style="29" bestFit="1" customWidth="1"/>
    <col min="6663" max="6663" width="3.85546875" style="29" customWidth="1"/>
    <col min="6664" max="6910" width="11.7109375" style="29"/>
    <col min="6911" max="6911" width="3.140625" style="29" customWidth="1"/>
    <col min="6912" max="6913" width="4.140625" style="29" customWidth="1"/>
    <col min="6914" max="6914" width="70.42578125" style="29" customWidth="1"/>
    <col min="6915" max="6915" width="14.7109375" style="29" customWidth="1"/>
    <col min="6916" max="6916" width="17.7109375" style="29" bestFit="1" customWidth="1"/>
    <col min="6917" max="6917" width="17.140625" style="29" bestFit="1" customWidth="1"/>
    <col min="6918" max="6918" width="15.140625" style="29" bestFit="1" customWidth="1"/>
    <col min="6919" max="6919" width="3.85546875" style="29" customWidth="1"/>
    <col min="6920" max="7166" width="11.7109375" style="29"/>
    <col min="7167" max="7167" width="3.140625" style="29" customWidth="1"/>
    <col min="7168" max="7169" width="4.140625" style="29" customWidth="1"/>
    <col min="7170" max="7170" width="70.42578125" style="29" customWidth="1"/>
    <col min="7171" max="7171" width="14.7109375" style="29" customWidth="1"/>
    <col min="7172" max="7172" width="17.7109375" style="29" bestFit="1" customWidth="1"/>
    <col min="7173" max="7173" width="17.140625" style="29" bestFit="1" customWidth="1"/>
    <col min="7174" max="7174" width="15.140625" style="29" bestFit="1" customWidth="1"/>
    <col min="7175" max="7175" width="3.85546875" style="29" customWidth="1"/>
    <col min="7176" max="7422" width="11.7109375" style="29"/>
    <col min="7423" max="7423" width="3.140625" style="29" customWidth="1"/>
    <col min="7424" max="7425" width="4.140625" style="29" customWidth="1"/>
    <col min="7426" max="7426" width="70.42578125" style="29" customWidth="1"/>
    <col min="7427" max="7427" width="14.7109375" style="29" customWidth="1"/>
    <col min="7428" max="7428" width="17.7109375" style="29" bestFit="1" customWidth="1"/>
    <col min="7429" max="7429" width="17.140625" style="29" bestFit="1" customWidth="1"/>
    <col min="7430" max="7430" width="15.140625" style="29" bestFit="1" customWidth="1"/>
    <col min="7431" max="7431" width="3.85546875" style="29" customWidth="1"/>
    <col min="7432" max="7678" width="11.7109375" style="29"/>
    <col min="7679" max="7679" width="3.140625" style="29" customWidth="1"/>
    <col min="7680" max="7681" width="4.140625" style="29" customWidth="1"/>
    <col min="7682" max="7682" width="70.42578125" style="29" customWidth="1"/>
    <col min="7683" max="7683" width="14.7109375" style="29" customWidth="1"/>
    <col min="7684" max="7684" width="17.7109375" style="29" bestFit="1" customWidth="1"/>
    <col min="7685" max="7685" width="17.140625" style="29" bestFit="1" customWidth="1"/>
    <col min="7686" max="7686" width="15.140625" style="29" bestFit="1" customWidth="1"/>
    <col min="7687" max="7687" width="3.85546875" style="29" customWidth="1"/>
    <col min="7688" max="7934" width="11.7109375" style="29"/>
    <col min="7935" max="7935" width="3.140625" style="29" customWidth="1"/>
    <col min="7936" max="7937" width="4.140625" style="29" customWidth="1"/>
    <col min="7938" max="7938" width="70.42578125" style="29" customWidth="1"/>
    <col min="7939" max="7939" width="14.7109375" style="29" customWidth="1"/>
    <col min="7940" max="7940" width="17.7109375" style="29" bestFit="1" customWidth="1"/>
    <col min="7941" max="7941" width="17.140625" style="29" bestFit="1" customWidth="1"/>
    <col min="7942" max="7942" width="15.140625" style="29" bestFit="1" customWidth="1"/>
    <col min="7943" max="7943" width="3.85546875" style="29" customWidth="1"/>
    <col min="7944" max="8190" width="11.7109375" style="29"/>
    <col min="8191" max="8191" width="3.140625" style="29" customWidth="1"/>
    <col min="8192" max="8193" width="4.140625" style="29" customWidth="1"/>
    <col min="8194" max="8194" width="70.42578125" style="29" customWidth="1"/>
    <col min="8195" max="8195" width="14.7109375" style="29" customWidth="1"/>
    <col min="8196" max="8196" width="17.7109375" style="29" bestFit="1" customWidth="1"/>
    <col min="8197" max="8197" width="17.140625" style="29" bestFit="1" customWidth="1"/>
    <col min="8198" max="8198" width="15.140625" style="29" bestFit="1" customWidth="1"/>
    <col min="8199" max="8199" width="3.85546875" style="29" customWidth="1"/>
    <col min="8200" max="8446" width="11.7109375" style="29"/>
    <col min="8447" max="8447" width="3.140625" style="29" customWidth="1"/>
    <col min="8448" max="8449" width="4.140625" style="29" customWidth="1"/>
    <col min="8450" max="8450" width="70.42578125" style="29" customWidth="1"/>
    <col min="8451" max="8451" width="14.7109375" style="29" customWidth="1"/>
    <col min="8452" max="8452" width="17.7109375" style="29" bestFit="1" customWidth="1"/>
    <col min="8453" max="8453" width="17.140625" style="29" bestFit="1" customWidth="1"/>
    <col min="8454" max="8454" width="15.140625" style="29" bestFit="1" customWidth="1"/>
    <col min="8455" max="8455" width="3.85546875" style="29" customWidth="1"/>
    <col min="8456" max="8702" width="11.7109375" style="29"/>
    <col min="8703" max="8703" width="3.140625" style="29" customWidth="1"/>
    <col min="8704" max="8705" width="4.140625" style="29" customWidth="1"/>
    <col min="8706" max="8706" width="70.42578125" style="29" customWidth="1"/>
    <col min="8707" max="8707" width="14.7109375" style="29" customWidth="1"/>
    <col min="8708" max="8708" width="17.7109375" style="29" bestFit="1" customWidth="1"/>
    <col min="8709" max="8709" width="17.140625" style="29" bestFit="1" customWidth="1"/>
    <col min="8710" max="8710" width="15.140625" style="29" bestFit="1" customWidth="1"/>
    <col min="8711" max="8711" width="3.85546875" style="29" customWidth="1"/>
    <col min="8712" max="8958" width="11.7109375" style="29"/>
    <col min="8959" max="8959" width="3.140625" style="29" customWidth="1"/>
    <col min="8960" max="8961" width="4.140625" style="29" customWidth="1"/>
    <col min="8962" max="8962" width="70.42578125" style="29" customWidth="1"/>
    <col min="8963" max="8963" width="14.7109375" style="29" customWidth="1"/>
    <col min="8964" max="8964" width="17.7109375" style="29" bestFit="1" customWidth="1"/>
    <col min="8965" max="8965" width="17.140625" style="29" bestFit="1" customWidth="1"/>
    <col min="8966" max="8966" width="15.140625" style="29" bestFit="1" customWidth="1"/>
    <col min="8967" max="8967" width="3.85546875" style="29" customWidth="1"/>
    <col min="8968" max="9214" width="11.7109375" style="29"/>
    <col min="9215" max="9215" width="3.140625" style="29" customWidth="1"/>
    <col min="9216" max="9217" width="4.140625" style="29" customWidth="1"/>
    <col min="9218" max="9218" width="70.42578125" style="29" customWidth="1"/>
    <col min="9219" max="9219" width="14.7109375" style="29" customWidth="1"/>
    <col min="9220" max="9220" width="17.7109375" style="29" bestFit="1" customWidth="1"/>
    <col min="9221" max="9221" width="17.140625" style="29" bestFit="1" customWidth="1"/>
    <col min="9222" max="9222" width="15.140625" style="29" bestFit="1" customWidth="1"/>
    <col min="9223" max="9223" width="3.85546875" style="29" customWidth="1"/>
    <col min="9224" max="9470" width="11.7109375" style="29"/>
    <col min="9471" max="9471" width="3.140625" style="29" customWidth="1"/>
    <col min="9472" max="9473" width="4.140625" style="29" customWidth="1"/>
    <col min="9474" max="9474" width="70.42578125" style="29" customWidth="1"/>
    <col min="9475" max="9475" width="14.7109375" style="29" customWidth="1"/>
    <col min="9476" max="9476" width="17.7109375" style="29" bestFit="1" customWidth="1"/>
    <col min="9477" max="9477" width="17.140625" style="29" bestFit="1" customWidth="1"/>
    <col min="9478" max="9478" width="15.140625" style="29" bestFit="1" customWidth="1"/>
    <col min="9479" max="9479" width="3.85546875" style="29" customWidth="1"/>
    <col min="9480" max="9726" width="11.7109375" style="29"/>
    <col min="9727" max="9727" width="3.140625" style="29" customWidth="1"/>
    <col min="9728" max="9729" width="4.140625" style="29" customWidth="1"/>
    <col min="9730" max="9730" width="70.42578125" style="29" customWidth="1"/>
    <col min="9731" max="9731" width="14.7109375" style="29" customWidth="1"/>
    <col min="9732" max="9732" width="17.7109375" style="29" bestFit="1" customWidth="1"/>
    <col min="9733" max="9733" width="17.140625" style="29" bestFit="1" customWidth="1"/>
    <col min="9734" max="9734" width="15.140625" style="29" bestFit="1" customWidth="1"/>
    <col min="9735" max="9735" width="3.85546875" style="29" customWidth="1"/>
    <col min="9736" max="9982" width="11.7109375" style="29"/>
    <col min="9983" max="9983" width="3.140625" style="29" customWidth="1"/>
    <col min="9984" max="9985" width="4.140625" style="29" customWidth="1"/>
    <col min="9986" max="9986" width="70.42578125" style="29" customWidth="1"/>
    <col min="9987" max="9987" width="14.7109375" style="29" customWidth="1"/>
    <col min="9988" max="9988" width="17.7109375" style="29" bestFit="1" customWidth="1"/>
    <col min="9989" max="9989" width="17.140625" style="29" bestFit="1" customWidth="1"/>
    <col min="9990" max="9990" width="15.140625" style="29" bestFit="1" customWidth="1"/>
    <col min="9991" max="9991" width="3.85546875" style="29" customWidth="1"/>
    <col min="9992" max="10238" width="11.7109375" style="29"/>
    <col min="10239" max="10239" width="3.140625" style="29" customWidth="1"/>
    <col min="10240" max="10241" width="4.140625" style="29" customWidth="1"/>
    <col min="10242" max="10242" width="70.42578125" style="29" customWidth="1"/>
    <col min="10243" max="10243" width="14.7109375" style="29" customWidth="1"/>
    <col min="10244" max="10244" width="17.7109375" style="29" bestFit="1" customWidth="1"/>
    <col min="10245" max="10245" width="17.140625" style="29" bestFit="1" customWidth="1"/>
    <col min="10246" max="10246" width="15.140625" style="29" bestFit="1" customWidth="1"/>
    <col min="10247" max="10247" width="3.85546875" style="29" customWidth="1"/>
    <col min="10248" max="10494" width="11.7109375" style="29"/>
    <col min="10495" max="10495" width="3.140625" style="29" customWidth="1"/>
    <col min="10496" max="10497" width="4.140625" style="29" customWidth="1"/>
    <col min="10498" max="10498" width="70.42578125" style="29" customWidth="1"/>
    <col min="10499" max="10499" width="14.7109375" style="29" customWidth="1"/>
    <col min="10500" max="10500" width="17.7109375" style="29" bestFit="1" customWidth="1"/>
    <col min="10501" max="10501" width="17.140625" style="29" bestFit="1" customWidth="1"/>
    <col min="10502" max="10502" width="15.140625" style="29" bestFit="1" customWidth="1"/>
    <col min="10503" max="10503" width="3.85546875" style="29" customWidth="1"/>
    <col min="10504" max="10750" width="11.7109375" style="29"/>
    <col min="10751" max="10751" width="3.140625" style="29" customWidth="1"/>
    <col min="10752" max="10753" width="4.140625" style="29" customWidth="1"/>
    <col min="10754" max="10754" width="70.42578125" style="29" customWidth="1"/>
    <col min="10755" max="10755" width="14.7109375" style="29" customWidth="1"/>
    <col min="10756" max="10756" width="17.7109375" style="29" bestFit="1" customWidth="1"/>
    <col min="10757" max="10757" width="17.140625" style="29" bestFit="1" customWidth="1"/>
    <col min="10758" max="10758" width="15.140625" style="29" bestFit="1" customWidth="1"/>
    <col min="10759" max="10759" width="3.85546875" style="29" customWidth="1"/>
    <col min="10760" max="11006" width="11.7109375" style="29"/>
    <col min="11007" max="11007" width="3.140625" style="29" customWidth="1"/>
    <col min="11008" max="11009" width="4.140625" style="29" customWidth="1"/>
    <col min="11010" max="11010" width="70.42578125" style="29" customWidth="1"/>
    <col min="11011" max="11011" width="14.7109375" style="29" customWidth="1"/>
    <col min="11012" max="11012" width="17.7109375" style="29" bestFit="1" customWidth="1"/>
    <col min="11013" max="11013" width="17.140625" style="29" bestFit="1" customWidth="1"/>
    <col min="11014" max="11014" width="15.140625" style="29" bestFit="1" customWidth="1"/>
    <col min="11015" max="11015" width="3.85546875" style="29" customWidth="1"/>
    <col min="11016" max="11262" width="11.7109375" style="29"/>
    <col min="11263" max="11263" width="3.140625" style="29" customWidth="1"/>
    <col min="11264" max="11265" width="4.140625" style="29" customWidth="1"/>
    <col min="11266" max="11266" width="70.42578125" style="29" customWidth="1"/>
    <col min="11267" max="11267" width="14.7109375" style="29" customWidth="1"/>
    <col min="11268" max="11268" width="17.7109375" style="29" bestFit="1" customWidth="1"/>
    <col min="11269" max="11269" width="17.140625" style="29" bestFit="1" customWidth="1"/>
    <col min="11270" max="11270" width="15.140625" style="29" bestFit="1" customWidth="1"/>
    <col min="11271" max="11271" width="3.85546875" style="29" customWidth="1"/>
    <col min="11272" max="11518" width="11.7109375" style="29"/>
    <col min="11519" max="11519" width="3.140625" style="29" customWidth="1"/>
    <col min="11520" max="11521" width="4.140625" style="29" customWidth="1"/>
    <col min="11522" max="11522" width="70.42578125" style="29" customWidth="1"/>
    <col min="11523" max="11523" width="14.7109375" style="29" customWidth="1"/>
    <col min="11524" max="11524" width="17.7109375" style="29" bestFit="1" customWidth="1"/>
    <col min="11525" max="11525" width="17.140625" style="29" bestFit="1" customWidth="1"/>
    <col min="11526" max="11526" width="15.140625" style="29" bestFit="1" customWidth="1"/>
    <col min="11527" max="11527" width="3.85546875" style="29" customWidth="1"/>
    <col min="11528" max="11774" width="11.7109375" style="29"/>
    <col min="11775" max="11775" width="3.140625" style="29" customWidth="1"/>
    <col min="11776" max="11777" width="4.140625" style="29" customWidth="1"/>
    <col min="11778" max="11778" width="70.42578125" style="29" customWidth="1"/>
    <col min="11779" max="11779" width="14.7109375" style="29" customWidth="1"/>
    <col min="11780" max="11780" width="17.7109375" style="29" bestFit="1" customWidth="1"/>
    <col min="11781" max="11781" width="17.140625" style="29" bestFit="1" customWidth="1"/>
    <col min="11782" max="11782" width="15.140625" style="29" bestFit="1" customWidth="1"/>
    <col min="11783" max="11783" width="3.85546875" style="29" customWidth="1"/>
    <col min="11784" max="12030" width="11.7109375" style="29"/>
    <col min="12031" max="12031" width="3.140625" style="29" customWidth="1"/>
    <col min="12032" max="12033" width="4.140625" style="29" customWidth="1"/>
    <col min="12034" max="12034" width="70.42578125" style="29" customWidth="1"/>
    <col min="12035" max="12035" width="14.7109375" style="29" customWidth="1"/>
    <col min="12036" max="12036" width="17.7109375" style="29" bestFit="1" customWidth="1"/>
    <col min="12037" max="12037" width="17.140625" style="29" bestFit="1" customWidth="1"/>
    <col min="12038" max="12038" width="15.140625" style="29" bestFit="1" customWidth="1"/>
    <col min="12039" max="12039" width="3.85546875" style="29" customWidth="1"/>
    <col min="12040" max="12286" width="11.7109375" style="29"/>
    <col min="12287" max="12287" width="3.140625" style="29" customWidth="1"/>
    <col min="12288" max="12289" width="4.140625" style="29" customWidth="1"/>
    <col min="12290" max="12290" width="70.42578125" style="29" customWidth="1"/>
    <col min="12291" max="12291" width="14.7109375" style="29" customWidth="1"/>
    <col min="12292" max="12292" width="17.7109375" style="29" bestFit="1" customWidth="1"/>
    <col min="12293" max="12293" width="17.140625" style="29" bestFit="1" customWidth="1"/>
    <col min="12294" max="12294" width="15.140625" style="29" bestFit="1" customWidth="1"/>
    <col min="12295" max="12295" width="3.85546875" style="29" customWidth="1"/>
    <col min="12296" max="12542" width="11.7109375" style="29"/>
    <col min="12543" max="12543" width="3.140625" style="29" customWidth="1"/>
    <col min="12544" max="12545" width="4.140625" style="29" customWidth="1"/>
    <col min="12546" max="12546" width="70.42578125" style="29" customWidth="1"/>
    <col min="12547" max="12547" width="14.7109375" style="29" customWidth="1"/>
    <col min="12548" max="12548" width="17.7109375" style="29" bestFit="1" customWidth="1"/>
    <col min="12549" max="12549" width="17.140625" style="29" bestFit="1" customWidth="1"/>
    <col min="12550" max="12550" width="15.140625" style="29" bestFit="1" customWidth="1"/>
    <col min="12551" max="12551" width="3.85546875" style="29" customWidth="1"/>
    <col min="12552" max="12798" width="11.7109375" style="29"/>
    <col min="12799" max="12799" width="3.140625" style="29" customWidth="1"/>
    <col min="12800" max="12801" width="4.140625" style="29" customWidth="1"/>
    <col min="12802" max="12802" width="70.42578125" style="29" customWidth="1"/>
    <col min="12803" max="12803" width="14.7109375" style="29" customWidth="1"/>
    <col min="12804" max="12804" width="17.7109375" style="29" bestFit="1" customWidth="1"/>
    <col min="12805" max="12805" width="17.140625" style="29" bestFit="1" customWidth="1"/>
    <col min="12806" max="12806" width="15.140625" style="29" bestFit="1" customWidth="1"/>
    <col min="12807" max="12807" width="3.85546875" style="29" customWidth="1"/>
    <col min="12808" max="13054" width="11.7109375" style="29"/>
    <col min="13055" max="13055" width="3.140625" style="29" customWidth="1"/>
    <col min="13056" max="13057" width="4.140625" style="29" customWidth="1"/>
    <col min="13058" max="13058" width="70.42578125" style="29" customWidth="1"/>
    <col min="13059" max="13059" width="14.7109375" style="29" customWidth="1"/>
    <col min="13060" max="13060" width="17.7109375" style="29" bestFit="1" customWidth="1"/>
    <col min="13061" max="13061" width="17.140625" style="29" bestFit="1" customWidth="1"/>
    <col min="13062" max="13062" width="15.140625" style="29" bestFit="1" customWidth="1"/>
    <col min="13063" max="13063" width="3.85546875" style="29" customWidth="1"/>
    <col min="13064" max="13310" width="11.7109375" style="29"/>
    <col min="13311" max="13311" width="3.140625" style="29" customWidth="1"/>
    <col min="13312" max="13313" width="4.140625" style="29" customWidth="1"/>
    <col min="13314" max="13314" width="70.42578125" style="29" customWidth="1"/>
    <col min="13315" max="13315" width="14.7109375" style="29" customWidth="1"/>
    <col min="13316" max="13316" width="17.7109375" style="29" bestFit="1" customWidth="1"/>
    <col min="13317" max="13317" width="17.140625" style="29" bestFit="1" customWidth="1"/>
    <col min="13318" max="13318" width="15.140625" style="29" bestFit="1" customWidth="1"/>
    <col min="13319" max="13319" width="3.85546875" style="29" customWidth="1"/>
    <col min="13320" max="13566" width="11.7109375" style="29"/>
    <col min="13567" max="13567" width="3.140625" style="29" customWidth="1"/>
    <col min="13568" max="13569" width="4.140625" style="29" customWidth="1"/>
    <col min="13570" max="13570" width="70.42578125" style="29" customWidth="1"/>
    <col min="13571" max="13571" width="14.7109375" style="29" customWidth="1"/>
    <col min="13572" max="13572" width="17.7109375" style="29" bestFit="1" customWidth="1"/>
    <col min="13573" max="13573" width="17.140625" style="29" bestFit="1" customWidth="1"/>
    <col min="13574" max="13574" width="15.140625" style="29" bestFit="1" customWidth="1"/>
    <col min="13575" max="13575" width="3.85546875" style="29" customWidth="1"/>
    <col min="13576" max="13822" width="11.7109375" style="29"/>
    <col min="13823" max="13823" width="3.140625" style="29" customWidth="1"/>
    <col min="13824" max="13825" width="4.140625" style="29" customWidth="1"/>
    <col min="13826" max="13826" width="70.42578125" style="29" customWidth="1"/>
    <col min="13827" max="13827" width="14.7109375" style="29" customWidth="1"/>
    <col min="13828" max="13828" width="17.7109375" style="29" bestFit="1" customWidth="1"/>
    <col min="13829" max="13829" width="17.140625" style="29" bestFit="1" customWidth="1"/>
    <col min="13830" max="13830" width="15.140625" style="29" bestFit="1" customWidth="1"/>
    <col min="13831" max="13831" width="3.85546875" style="29" customWidth="1"/>
    <col min="13832" max="14078" width="11.7109375" style="29"/>
    <col min="14079" max="14079" width="3.140625" style="29" customWidth="1"/>
    <col min="14080" max="14081" width="4.140625" style="29" customWidth="1"/>
    <col min="14082" max="14082" width="70.42578125" style="29" customWidth="1"/>
    <col min="14083" max="14083" width="14.7109375" style="29" customWidth="1"/>
    <col min="14084" max="14084" width="17.7109375" style="29" bestFit="1" customWidth="1"/>
    <col min="14085" max="14085" width="17.140625" style="29" bestFit="1" customWidth="1"/>
    <col min="14086" max="14086" width="15.140625" style="29" bestFit="1" customWidth="1"/>
    <col min="14087" max="14087" width="3.85546875" style="29" customWidth="1"/>
    <col min="14088" max="14334" width="11.7109375" style="29"/>
    <col min="14335" max="14335" width="3.140625" style="29" customWidth="1"/>
    <col min="14336" max="14337" width="4.140625" style="29" customWidth="1"/>
    <col min="14338" max="14338" width="70.42578125" style="29" customWidth="1"/>
    <col min="14339" max="14339" width="14.7109375" style="29" customWidth="1"/>
    <col min="14340" max="14340" width="17.7109375" style="29" bestFit="1" customWidth="1"/>
    <col min="14341" max="14341" width="17.140625" style="29" bestFit="1" customWidth="1"/>
    <col min="14342" max="14342" width="15.140625" style="29" bestFit="1" customWidth="1"/>
    <col min="14343" max="14343" width="3.85546875" style="29" customWidth="1"/>
    <col min="14344" max="14590" width="11.7109375" style="29"/>
    <col min="14591" max="14591" width="3.140625" style="29" customWidth="1"/>
    <col min="14592" max="14593" width="4.140625" style="29" customWidth="1"/>
    <col min="14594" max="14594" width="70.42578125" style="29" customWidth="1"/>
    <col min="14595" max="14595" width="14.7109375" style="29" customWidth="1"/>
    <col min="14596" max="14596" width="17.7109375" style="29" bestFit="1" customWidth="1"/>
    <col min="14597" max="14597" width="17.140625" style="29" bestFit="1" customWidth="1"/>
    <col min="14598" max="14598" width="15.140625" style="29" bestFit="1" customWidth="1"/>
    <col min="14599" max="14599" width="3.85546875" style="29" customWidth="1"/>
    <col min="14600" max="14846" width="11.7109375" style="29"/>
    <col min="14847" max="14847" width="3.140625" style="29" customWidth="1"/>
    <col min="14848" max="14849" width="4.140625" style="29" customWidth="1"/>
    <col min="14850" max="14850" width="70.42578125" style="29" customWidth="1"/>
    <col min="14851" max="14851" width="14.7109375" style="29" customWidth="1"/>
    <col min="14852" max="14852" width="17.7109375" style="29" bestFit="1" customWidth="1"/>
    <col min="14853" max="14853" width="17.140625" style="29" bestFit="1" customWidth="1"/>
    <col min="14854" max="14854" width="15.140625" style="29" bestFit="1" customWidth="1"/>
    <col min="14855" max="14855" width="3.85546875" style="29" customWidth="1"/>
    <col min="14856" max="15102" width="11.7109375" style="29"/>
    <col min="15103" max="15103" width="3.140625" style="29" customWidth="1"/>
    <col min="15104" max="15105" width="4.140625" style="29" customWidth="1"/>
    <col min="15106" max="15106" width="70.42578125" style="29" customWidth="1"/>
    <col min="15107" max="15107" width="14.7109375" style="29" customWidth="1"/>
    <col min="15108" max="15108" width="17.7109375" style="29" bestFit="1" customWidth="1"/>
    <col min="15109" max="15109" width="17.140625" style="29" bestFit="1" customWidth="1"/>
    <col min="15110" max="15110" width="15.140625" style="29" bestFit="1" customWidth="1"/>
    <col min="15111" max="15111" width="3.85546875" style="29" customWidth="1"/>
    <col min="15112" max="15358" width="11.7109375" style="29"/>
    <col min="15359" max="15359" width="3.140625" style="29" customWidth="1"/>
    <col min="15360" max="15361" width="4.140625" style="29" customWidth="1"/>
    <col min="15362" max="15362" width="70.42578125" style="29" customWidth="1"/>
    <col min="15363" max="15363" width="14.7109375" style="29" customWidth="1"/>
    <col min="15364" max="15364" width="17.7109375" style="29" bestFit="1" customWidth="1"/>
    <col min="15365" max="15365" width="17.140625" style="29" bestFit="1" customWidth="1"/>
    <col min="15366" max="15366" width="15.140625" style="29" bestFit="1" customWidth="1"/>
    <col min="15367" max="15367" width="3.85546875" style="29" customWidth="1"/>
    <col min="15368" max="15614" width="11.7109375" style="29"/>
    <col min="15615" max="15615" width="3.140625" style="29" customWidth="1"/>
    <col min="15616" max="15617" width="4.140625" style="29" customWidth="1"/>
    <col min="15618" max="15618" width="70.42578125" style="29" customWidth="1"/>
    <col min="15619" max="15619" width="14.7109375" style="29" customWidth="1"/>
    <col min="15620" max="15620" width="17.7109375" style="29" bestFit="1" customWidth="1"/>
    <col min="15621" max="15621" width="17.140625" style="29" bestFit="1" customWidth="1"/>
    <col min="15622" max="15622" width="15.140625" style="29" bestFit="1" customWidth="1"/>
    <col min="15623" max="15623" width="3.85546875" style="29" customWidth="1"/>
    <col min="15624" max="15870" width="11.7109375" style="29"/>
    <col min="15871" max="15871" width="3.140625" style="29" customWidth="1"/>
    <col min="15872" max="15873" width="4.140625" style="29" customWidth="1"/>
    <col min="15874" max="15874" width="70.42578125" style="29" customWidth="1"/>
    <col min="15875" max="15875" width="14.7109375" style="29" customWidth="1"/>
    <col min="15876" max="15876" width="17.7109375" style="29" bestFit="1" customWidth="1"/>
    <col min="15877" max="15877" width="17.140625" style="29" bestFit="1" customWidth="1"/>
    <col min="15878" max="15878" width="15.140625" style="29" bestFit="1" customWidth="1"/>
    <col min="15879" max="15879" width="3.85546875" style="29" customWidth="1"/>
    <col min="15880" max="16126" width="11.7109375" style="29"/>
    <col min="16127" max="16127" width="3.140625" style="29" customWidth="1"/>
    <col min="16128" max="16129" width="4.140625" style="29" customWidth="1"/>
    <col min="16130" max="16130" width="70.42578125" style="29" customWidth="1"/>
    <col min="16131" max="16131" width="14.7109375" style="29" customWidth="1"/>
    <col min="16132" max="16132" width="17.7109375" style="29" bestFit="1" customWidth="1"/>
    <col min="16133" max="16133" width="17.140625" style="29" bestFit="1" customWidth="1"/>
    <col min="16134" max="16134" width="15.140625" style="29" bestFit="1" customWidth="1"/>
    <col min="16135" max="16135" width="3.85546875" style="29" customWidth="1"/>
    <col min="16136" max="16384" width="11.7109375" style="29"/>
  </cols>
  <sheetData>
    <row r="1" spans="1:10" ht="18.75" thickBot="1" x14ac:dyDescent="0.3">
      <c r="A1" s="151" t="s">
        <v>33</v>
      </c>
      <c r="B1" s="152"/>
      <c r="C1" s="152"/>
      <c r="D1" s="152"/>
      <c r="E1" s="152"/>
      <c r="F1" s="152"/>
      <c r="G1" s="153"/>
    </row>
    <row r="2" spans="1:10" ht="18" customHeight="1" thickBot="1" x14ac:dyDescent="0.3">
      <c r="A2" s="151" t="s">
        <v>52</v>
      </c>
      <c r="B2" s="152"/>
      <c r="C2" s="152"/>
      <c r="D2" s="152"/>
      <c r="E2" s="152"/>
      <c r="F2" s="152"/>
      <c r="G2" s="153"/>
    </row>
    <row r="3" spans="1:10" ht="18" customHeight="1" thickBot="1" x14ac:dyDescent="0.3">
      <c r="A3" s="96"/>
      <c r="B3" s="38"/>
      <c r="C3" s="39"/>
      <c r="D3" s="40"/>
      <c r="E3" s="40"/>
      <c r="F3" s="40"/>
      <c r="G3" s="47"/>
    </row>
    <row r="4" spans="1:10" ht="18" customHeight="1" thickBot="1" x14ac:dyDescent="0.3">
      <c r="A4" s="95"/>
      <c r="B4" s="41"/>
      <c r="C4" s="154" t="s">
        <v>21</v>
      </c>
      <c r="D4" s="155"/>
      <c r="E4" s="155"/>
      <c r="F4" s="156"/>
      <c r="G4" s="48"/>
    </row>
    <row r="5" spans="1:10" ht="42" customHeight="1" thickBot="1" x14ac:dyDescent="0.3">
      <c r="A5" s="59" t="s">
        <v>0</v>
      </c>
      <c r="B5" s="59" t="s">
        <v>28</v>
      </c>
      <c r="C5" s="59" t="s">
        <v>13</v>
      </c>
      <c r="D5" s="59" t="s">
        <v>29</v>
      </c>
      <c r="E5" s="59" t="s">
        <v>15</v>
      </c>
      <c r="F5" s="59" t="s">
        <v>18</v>
      </c>
      <c r="G5" s="48"/>
    </row>
    <row r="6" spans="1:10" ht="18" customHeight="1" thickBot="1" x14ac:dyDescent="0.3">
      <c r="A6" s="161" t="s">
        <v>30</v>
      </c>
      <c r="B6" s="42" t="str">
        <f>'TABLAS DOCENTES'!B3</f>
        <v>INFANTIL</v>
      </c>
      <c r="C6" s="43">
        <f>'TABLAS DOCENTES'!C3</f>
        <v>1565.39</v>
      </c>
      <c r="D6" s="43">
        <f>'TABLAS DOCENTES'!D3</f>
        <v>37.450000000000003</v>
      </c>
      <c r="E6" s="43">
        <f>'TABLAS DOCENTES'!E3</f>
        <v>442.62</v>
      </c>
      <c r="F6" s="43"/>
      <c r="G6" s="48"/>
      <c r="J6" s="30"/>
    </row>
    <row r="7" spans="1:10" ht="18" customHeight="1" thickBot="1" x14ac:dyDescent="0.3">
      <c r="A7" s="162"/>
      <c r="B7" s="42" t="str">
        <f>'TABLAS DOCENTES'!B4</f>
        <v>PRIMARIA</v>
      </c>
      <c r="C7" s="43">
        <f>'TABLAS DOCENTES'!C4</f>
        <v>1565.39</v>
      </c>
      <c r="D7" s="43">
        <f>'TABLAS DOCENTES'!D4</f>
        <v>37.450000000000003</v>
      </c>
      <c r="E7" s="43">
        <f>'TABLAS DOCENTES'!E4</f>
        <v>442.62</v>
      </c>
      <c r="F7" s="43"/>
      <c r="G7" s="48"/>
      <c r="J7" s="30"/>
    </row>
    <row r="8" spans="1:10" ht="18" customHeight="1" thickBot="1" x14ac:dyDescent="0.3">
      <c r="A8" s="162"/>
      <c r="B8" s="42" t="s">
        <v>31</v>
      </c>
      <c r="C8" s="43">
        <f>'TABLAS DOCENTES'!C16</f>
        <v>1565.39</v>
      </c>
      <c r="D8" s="43">
        <f>'TABLAS DOCENTES'!D16+'TABLAS DOCENTES'!H16</f>
        <v>47.22</v>
      </c>
      <c r="E8" s="43">
        <f>'TABLAS DOCENTES'!E16</f>
        <v>405.77</v>
      </c>
      <c r="F8" s="43">
        <f>'TABLAS DOCENTES'!G16</f>
        <v>272.88</v>
      </c>
      <c r="G8" s="48"/>
      <c r="I8" s="30"/>
      <c r="J8" s="30"/>
    </row>
    <row r="9" spans="1:10" ht="18" customHeight="1" thickBot="1" x14ac:dyDescent="0.3">
      <c r="A9" s="162"/>
      <c r="B9" s="42" t="s">
        <v>32</v>
      </c>
      <c r="C9" s="43">
        <f>'TABLAS DOCENTES'!C16</f>
        <v>1565.39</v>
      </c>
      <c r="D9" s="43">
        <f>'TABLAS DOCENTES'!D16</f>
        <v>37.450000000000003</v>
      </c>
      <c r="E9" s="43">
        <f>'TABLAS DOCENTES'!F16</f>
        <v>436</v>
      </c>
      <c r="F9" s="43">
        <f>'TABLAS DOCENTES'!I16</f>
        <v>113.62</v>
      </c>
      <c r="G9" s="48"/>
      <c r="J9" s="30"/>
    </row>
    <row r="10" spans="1:10" ht="18" customHeight="1" thickBot="1" x14ac:dyDescent="0.3">
      <c r="A10" s="162"/>
      <c r="B10" s="42" t="str">
        <f>'TABLAS DOCENTES'!B5</f>
        <v xml:space="preserve">3º Y 4º DE LA E.S.O. </v>
      </c>
      <c r="C10" s="43">
        <f>'TABLAS DOCENTES'!C5</f>
        <v>1838.27</v>
      </c>
      <c r="D10" s="43">
        <f>'TABLAS DOCENTES'!D5</f>
        <v>47.22</v>
      </c>
      <c r="E10" s="43">
        <f>'TABLAS DOCENTES'!E5</f>
        <v>405.77</v>
      </c>
      <c r="F10" s="43"/>
      <c r="G10" s="48"/>
      <c r="J10" s="30"/>
    </row>
    <row r="11" spans="1:10" ht="18" customHeight="1" thickBot="1" x14ac:dyDescent="0.3">
      <c r="A11" s="162"/>
      <c r="B11" s="42" t="s">
        <v>26</v>
      </c>
      <c r="C11" s="43">
        <f>'TABLAS DOCENTES'!C6</f>
        <v>1838.27</v>
      </c>
      <c r="D11" s="43">
        <f>'TABLAS DOCENTES'!D6</f>
        <v>47.22</v>
      </c>
      <c r="E11" s="43">
        <f>'TABLAS DOCENTES'!E6</f>
        <v>405.77</v>
      </c>
      <c r="F11" s="43"/>
      <c r="G11" s="48"/>
      <c r="J11" s="30"/>
    </row>
    <row r="12" spans="1:10" ht="18" customHeight="1" thickBot="1" x14ac:dyDescent="0.3">
      <c r="A12" s="162"/>
      <c r="B12" s="42" t="s">
        <v>27</v>
      </c>
      <c r="C12" s="43">
        <f>'TABLAS DOCENTES'!C7</f>
        <v>1663.65</v>
      </c>
      <c r="D12" s="43">
        <f>'TABLAS DOCENTES'!D7</f>
        <v>47.22</v>
      </c>
      <c r="E12" s="43">
        <f>'TABLAS DOCENTES'!E7</f>
        <v>454.08</v>
      </c>
      <c r="F12" s="43"/>
      <c r="G12" s="48"/>
      <c r="J12" s="30"/>
    </row>
    <row r="13" spans="1:10" ht="18" customHeight="1" thickBot="1" x14ac:dyDescent="0.3">
      <c r="A13" s="162"/>
      <c r="B13" s="42" t="str">
        <f>'TABLAS DOCENTES'!B10</f>
        <v>P.C.P.I. - TITULARES</v>
      </c>
      <c r="C13" s="43">
        <f>'TABLAS DOCENTES'!C10</f>
        <v>1838.27</v>
      </c>
      <c r="D13" s="43">
        <f>'TABLAS DOCENTES'!D10</f>
        <v>47.22</v>
      </c>
      <c r="E13" s="43">
        <f>'TABLAS DOCENTES'!E10</f>
        <v>405.77</v>
      </c>
      <c r="F13" s="43"/>
      <c r="G13" s="48"/>
      <c r="J13" s="30"/>
    </row>
    <row r="14" spans="1:10" ht="18" customHeight="1" thickBot="1" x14ac:dyDescent="0.3">
      <c r="A14" s="162"/>
      <c r="B14" s="42" t="str">
        <f>'TABLAS DOCENTES'!B11</f>
        <v>P.C.P.I. - ADJUNTOS</v>
      </c>
      <c r="C14" s="43">
        <f>'TABLAS DOCENTES'!C11</f>
        <v>1663.65</v>
      </c>
      <c r="D14" s="43">
        <f>'TABLAS DOCENTES'!D11</f>
        <v>47.22</v>
      </c>
      <c r="E14" s="43">
        <f>'TABLAS DOCENTES'!E11</f>
        <v>454.08</v>
      </c>
      <c r="F14" s="43"/>
      <c r="G14" s="48"/>
      <c r="J14" s="30"/>
    </row>
    <row r="15" spans="1:10" ht="18.75" thickBot="1" x14ac:dyDescent="0.3">
      <c r="A15" s="163"/>
      <c r="B15" s="42" t="str">
        <f>'TABLAS DOCENTES'!B12</f>
        <v>EDUCACIÓN ESPECIAL</v>
      </c>
      <c r="C15" s="43">
        <f>'TABLAS DOCENTES'!C12</f>
        <v>1565.39</v>
      </c>
      <c r="D15" s="43">
        <f>'TABLAS DOCENTES'!D12</f>
        <v>37.450000000000003</v>
      </c>
      <c r="E15" s="43">
        <f>'TABLAS DOCENTES'!E12</f>
        <v>442.62</v>
      </c>
      <c r="F15" s="43"/>
      <c r="G15" s="48"/>
      <c r="J15" s="30"/>
    </row>
    <row r="16" spans="1:10" ht="18.75" thickBot="1" x14ac:dyDescent="0.3">
      <c r="A16" s="44"/>
      <c r="B16" s="45" t="str">
        <f>'TABLAS DOCENTES'!B21</f>
        <v>BACHILLERATO</v>
      </c>
      <c r="C16" s="46">
        <f>'TABLAS DOCENTES'!C21</f>
        <v>1838.27</v>
      </c>
      <c r="D16" s="46">
        <f>'TABLAS DOCENTES'!D21</f>
        <v>47.22</v>
      </c>
      <c r="E16" s="46">
        <f>'TABLAS DOCENTES'!E21</f>
        <v>315.95</v>
      </c>
      <c r="F16" s="46">
        <f>'TABLAS DOCENTES'!F21</f>
        <v>76.989999999999995</v>
      </c>
      <c r="G16" s="48"/>
      <c r="J16" s="30"/>
    </row>
    <row r="17" spans="1:8" ht="18" customHeight="1" x14ac:dyDescent="0.25">
      <c r="A17" s="47"/>
      <c r="B17" s="88"/>
      <c r="C17" s="48"/>
      <c r="D17" s="89"/>
      <c r="E17" s="90"/>
      <c r="F17" s="48"/>
      <c r="G17" s="48"/>
    </row>
    <row r="18" spans="1:8" ht="18" customHeight="1" x14ac:dyDescent="0.25">
      <c r="A18" s="54"/>
      <c r="B18" s="54"/>
      <c r="C18" s="54"/>
      <c r="D18" s="54"/>
      <c r="E18" s="54"/>
      <c r="F18" s="54"/>
      <c r="G18" s="54"/>
      <c r="H18" s="93"/>
    </row>
    <row r="19" spans="1:8" ht="18" customHeight="1" thickBot="1" x14ac:dyDescent="0.3">
      <c r="A19" s="48"/>
      <c r="B19" s="91"/>
      <c r="C19" s="91"/>
      <c r="D19" s="91"/>
      <c r="E19" s="92"/>
      <c r="F19" s="48"/>
      <c r="G19" s="48"/>
    </row>
    <row r="20" spans="1:8" ht="29.25" customHeight="1" thickBot="1" x14ac:dyDescent="0.3">
      <c r="A20" s="157" t="s">
        <v>34</v>
      </c>
      <c r="B20" s="158"/>
      <c r="C20" s="59" t="s">
        <v>35</v>
      </c>
      <c r="D20" s="164">
        <v>41486</v>
      </c>
      <c r="E20" s="165"/>
      <c r="F20" s="166"/>
      <c r="G20" s="31"/>
    </row>
    <row r="21" spans="1:8" ht="18" customHeight="1" thickBot="1" x14ac:dyDescent="0.3">
      <c r="A21" s="31"/>
      <c r="B21" s="31"/>
      <c r="C21" s="31"/>
      <c r="D21" s="32"/>
      <c r="E21" s="31"/>
      <c r="F21" s="31"/>
      <c r="G21" s="31"/>
    </row>
    <row r="22" spans="1:8" ht="18" customHeight="1" thickBot="1" x14ac:dyDescent="0.3">
      <c r="A22" s="59" t="s">
        <v>0</v>
      </c>
      <c r="B22" s="59" t="s">
        <v>28</v>
      </c>
      <c r="C22" s="33" t="s">
        <v>37</v>
      </c>
      <c r="D22" s="82" t="s">
        <v>38</v>
      </c>
      <c r="E22" s="83" t="s">
        <v>39</v>
      </c>
      <c r="G22" s="31"/>
    </row>
    <row r="23" spans="1:8" ht="18" customHeight="1" thickBot="1" x14ac:dyDescent="0.3">
      <c r="A23" s="161" t="s">
        <v>30</v>
      </c>
      <c r="B23" s="42" t="s">
        <v>1</v>
      </c>
      <c r="C23" s="34">
        <v>25</v>
      </c>
      <c r="D23" s="50">
        <f>ROUNDDOWN(D34,0)</f>
        <v>5</v>
      </c>
      <c r="E23" s="51">
        <f t="shared" ref="E23:E33" si="0">C6/25*C23+D6/25*C23*D23+E6/25*C23+F6/25*C23</f>
        <v>2195.2600000000002</v>
      </c>
      <c r="G23" s="31"/>
    </row>
    <row r="24" spans="1:8" ht="18" customHeight="1" thickBot="1" x14ac:dyDescent="0.3">
      <c r="A24" s="162"/>
      <c r="B24" s="42" t="s">
        <v>2</v>
      </c>
      <c r="C24" s="34">
        <v>0</v>
      </c>
      <c r="D24" s="50">
        <f>ROUNDDOWN(D34,0)</f>
        <v>5</v>
      </c>
      <c r="E24" s="51">
        <f t="shared" si="0"/>
        <v>0</v>
      </c>
      <c r="G24" s="31"/>
    </row>
    <row r="25" spans="1:8" ht="18" customHeight="1" thickBot="1" x14ac:dyDescent="0.3">
      <c r="A25" s="162"/>
      <c r="B25" s="42" t="s">
        <v>31</v>
      </c>
      <c r="C25" s="34">
        <v>0</v>
      </c>
      <c r="D25" s="50">
        <f>ROUNDDOWN(D34,0)</f>
        <v>5</v>
      </c>
      <c r="E25" s="51">
        <f t="shared" si="0"/>
        <v>0</v>
      </c>
      <c r="G25" s="31"/>
    </row>
    <row r="26" spans="1:8" ht="18" customHeight="1" thickBot="1" x14ac:dyDescent="0.3">
      <c r="A26" s="162"/>
      <c r="B26" s="42" t="s">
        <v>32</v>
      </c>
      <c r="C26" s="34">
        <v>0</v>
      </c>
      <c r="D26" s="50">
        <f>ROUNDDOWN(D34,0)</f>
        <v>5</v>
      </c>
      <c r="E26" s="51">
        <f t="shared" si="0"/>
        <v>0</v>
      </c>
      <c r="G26" s="31"/>
    </row>
    <row r="27" spans="1:8" ht="18" customHeight="1" thickBot="1" x14ac:dyDescent="0.3">
      <c r="A27" s="162"/>
      <c r="B27" s="42" t="s">
        <v>4</v>
      </c>
      <c r="C27" s="34">
        <v>0</v>
      </c>
      <c r="D27" s="50">
        <f>ROUNDDOWN(D34,0)</f>
        <v>5</v>
      </c>
      <c r="E27" s="51">
        <f t="shared" si="0"/>
        <v>0</v>
      </c>
      <c r="G27" s="31"/>
    </row>
    <row r="28" spans="1:8" ht="18" customHeight="1" thickBot="1" x14ac:dyDescent="0.3">
      <c r="A28" s="162"/>
      <c r="B28" s="42" t="s">
        <v>26</v>
      </c>
      <c r="C28" s="34">
        <v>0</v>
      </c>
      <c r="D28" s="50">
        <f>ROUNDDOWN(D34,0)</f>
        <v>5</v>
      </c>
      <c r="E28" s="51">
        <f t="shared" si="0"/>
        <v>0</v>
      </c>
      <c r="G28" s="31"/>
    </row>
    <row r="29" spans="1:8" ht="18" customHeight="1" thickBot="1" x14ac:dyDescent="0.3">
      <c r="A29" s="162"/>
      <c r="B29" s="42" t="s">
        <v>27</v>
      </c>
      <c r="C29" s="34">
        <v>0</v>
      </c>
      <c r="D29" s="50">
        <f>ROUNDDOWN(D34,0)</f>
        <v>5</v>
      </c>
      <c r="E29" s="51">
        <f t="shared" si="0"/>
        <v>0</v>
      </c>
      <c r="G29" s="31"/>
    </row>
    <row r="30" spans="1:8" ht="18" customHeight="1" thickBot="1" x14ac:dyDescent="0.3">
      <c r="A30" s="162"/>
      <c r="B30" s="42" t="s">
        <v>10</v>
      </c>
      <c r="C30" s="34">
        <v>0</v>
      </c>
      <c r="D30" s="50">
        <f>ROUNDDOWN(D34,0)</f>
        <v>5</v>
      </c>
      <c r="E30" s="51">
        <f t="shared" si="0"/>
        <v>0</v>
      </c>
      <c r="G30" s="31"/>
    </row>
    <row r="31" spans="1:8" ht="18" customHeight="1" thickBot="1" x14ac:dyDescent="0.3">
      <c r="A31" s="162"/>
      <c r="B31" s="42" t="s">
        <v>11</v>
      </c>
      <c r="C31" s="34">
        <v>0</v>
      </c>
      <c r="D31" s="50">
        <f>ROUNDDOWN(D34,0)</f>
        <v>5</v>
      </c>
      <c r="E31" s="51">
        <f t="shared" si="0"/>
        <v>0</v>
      </c>
      <c r="G31" s="31"/>
    </row>
    <row r="32" spans="1:8" ht="18" customHeight="1" thickBot="1" x14ac:dyDescent="0.3">
      <c r="A32" s="163"/>
      <c r="B32" s="42" t="s">
        <v>12</v>
      </c>
      <c r="C32" s="34">
        <v>0</v>
      </c>
      <c r="D32" s="50">
        <f>ROUNDDOWN(D34,0)</f>
        <v>5</v>
      </c>
      <c r="E32" s="51">
        <f t="shared" si="0"/>
        <v>0</v>
      </c>
      <c r="G32" s="31"/>
    </row>
    <row r="33" spans="1:7" ht="18" customHeight="1" thickBot="1" x14ac:dyDescent="0.3">
      <c r="A33" s="45"/>
      <c r="B33" s="45" t="s">
        <v>5</v>
      </c>
      <c r="C33" s="34">
        <v>0</v>
      </c>
      <c r="D33" s="52">
        <f>ROUNDDOWN(D34,0)</f>
        <v>5</v>
      </c>
      <c r="E33" s="51">
        <f t="shared" si="0"/>
        <v>0</v>
      </c>
      <c r="G33" s="31"/>
    </row>
    <row r="34" spans="1:7" ht="24" thickBot="1" x14ac:dyDescent="0.4">
      <c r="A34" s="48"/>
      <c r="B34" s="49" t="s">
        <v>22</v>
      </c>
      <c r="C34" s="35">
        <f>SUM(C23:C33)</f>
        <v>25</v>
      </c>
      <c r="D34" s="84">
        <f>(D20-D35)/365/3</f>
        <v>5.9716894977168948</v>
      </c>
      <c r="E34" s="53">
        <f>SUM(E23:E33)</f>
        <v>2195.2600000000002</v>
      </c>
      <c r="G34" s="31"/>
    </row>
    <row r="35" spans="1:7" ht="18" customHeight="1" thickBot="1" x14ac:dyDescent="0.3">
      <c r="A35" s="32"/>
      <c r="B35" s="167" t="s">
        <v>36</v>
      </c>
      <c r="C35" s="168"/>
      <c r="D35" s="36">
        <v>34947</v>
      </c>
      <c r="E35" s="32"/>
      <c r="F35" s="37"/>
      <c r="G35" s="32"/>
    </row>
    <row r="36" spans="1:7" ht="18" customHeight="1" x14ac:dyDescent="0.25">
      <c r="A36" s="31"/>
      <c r="B36" s="31"/>
      <c r="C36" s="31"/>
      <c r="D36" s="31"/>
      <c r="E36" s="31"/>
      <c r="F36" s="31"/>
      <c r="G36" s="31"/>
    </row>
    <row r="37" spans="1:7" ht="18" customHeight="1" x14ac:dyDescent="0.25">
      <c r="A37" s="54"/>
      <c r="B37" s="54"/>
      <c r="C37" s="54"/>
      <c r="D37" s="54"/>
      <c r="E37" s="54"/>
      <c r="F37" s="32"/>
      <c r="G37" s="32"/>
    </row>
    <row r="38" spans="1:7" ht="18" customHeight="1" thickBot="1" x14ac:dyDescent="0.3">
      <c r="A38" s="54"/>
      <c r="B38" s="54"/>
      <c r="C38" s="54"/>
      <c r="D38" s="54"/>
      <c r="E38" s="54"/>
      <c r="F38" s="32"/>
      <c r="G38" s="32"/>
    </row>
    <row r="39" spans="1:7" ht="18" customHeight="1" thickBot="1" x14ac:dyDescent="0.3">
      <c r="A39" s="54"/>
      <c r="B39" s="54"/>
      <c r="C39" s="94"/>
      <c r="D39" s="159" t="s">
        <v>40</v>
      </c>
      <c r="E39" s="160"/>
      <c r="G39" s="32"/>
    </row>
    <row r="40" spans="1:7" ht="18" customHeight="1" thickBot="1" x14ac:dyDescent="0.3">
      <c r="A40" s="78" t="s">
        <v>0</v>
      </c>
      <c r="B40" s="79" t="s">
        <v>51</v>
      </c>
      <c r="C40" s="80"/>
      <c r="D40" s="81" t="s">
        <v>23</v>
      </c>
      <c r="E40" s="80" t="s">
        <v>24</v>
      </c>
      <c r="G40" s="32"/>
    </row>
    <row r="41" spans="1:7" ht="18" customHeight="1" x14ac:dyDescent="0.25">
      <c r="A41" s="145" t="s">
        <v>1</v>
      </c>
      <c r="B41" s="66" t="s">
        <v>13</v>
      </c>
      <c r="C41" s="67"/>
      <c r="D41" s="68">
        <f>C6/25*C23</f>
        <v>1565.39</v>
      </c>
      <c r="E41" s="68"/>
      <c r="G41" s="32"/>
    </row>
    <row r="42" spans="1:7" ht="18" customHeight="1" x14ac:dyDescent="0.25">
      <c r="A42" s="146"/>
      <c r="B42" s="69" t="s">
        <v>29</v>
      </c>
      <c r="C42" s="67"/>
      <c r="D42" s="67">
        <f>D6/25*C23*D23</f>
        <v>187.25</v>
      </c>
      <c r="E42" s="67"/>
      <c r="G42" s="32"/>
    </row>
    <row r="43" spans="1:7" ht="18" customHeight="1" x14ac:dyDescent="0.25">
      <c r="A43" s="146"/>
      <c r="B43" s="69" t="s">
        <v>41</v>
      </c>
      <c r="C43" s="67"/>
      <c r="D43" s="67">
        <f>E6/25*C23</f>
        <v>442.61999999999995</v>
      </c>
      <c r="E43" s="67"/>
      <c r="G43" s="32"/>
    </row>
    <row r="44" spans="1:7" ht="18" customHeight="1" thickBot="1" x14ac:dyDescent="0.3">
      <c r="A44" s="147"/>
      <c r="B44" s="70" t="s">
        <v>42</v>
      </c>
      <c r="C44" s="71"/>
      <c r="D44" s="71">
        <f>F6/25*C23</f>
        <v>0</v>
      </c>
      <c r="E44" s="71">
        <f>SUM(D41:D44)</f>
        <v>2195.2600000000002</v>
      </c>
      <c r="G44" s="32"/>
    </row>
    <row r="45" spans="1:7" ht="18" customHeight="1" x14ac:dyDescent="0.25">
      <c r="A45" s="142" t="s">
        <v>2</v>
      </c>
      <c r="B45" s="60" t="s">
        <v>13</v>
      </c>
      <c r="C45" s="61"/>
      <c r="D45" s="61">
        <f>C7/25*C24</f>
        <v>0</v>
      </c>
      <c r="E45" s="62"/>
      <c r="G45" s="32"/>
    </row>
    <row r="46" spans="1:7" ht="18" customHeight="1" x14ac:dyDescent="0.25">
      <c r="A46" s="143"/>
      <c r="B46" s="63" t="s">
        <v>29</v>
      </c>
      <c r="C46" s="61"/>
      <c r="D46" s="61">
        <f>D7/25*C24*D24</f>
        <v>0</v>
      </c>
      <c r="E46" s="61"/>
      <c r="G46" s="32"/>
    </row>
    <row r="47" spans="1:7" ht="18" customHeight="1" x14ac:dyDescent="0.25">
      <c r="A47" s="143"/>
      <c r="B47" s="63" t="s">
        <v>41</v>
      </c>
      <c r="C47" s="61"/>
      <c r="D47" s="61">
        <f>E7/25*C24</f>
        <v>0</v>
      </c>
      <c r="E47" s="61"/>
      <c r="G47" s="32"/>
    </row>
    <row r="48" spans="1:7" ht="18" customHeight="1" thickBot="1" x14ac:dyDescent="0.3">
      <c r="A48" s="144"/>
      <c r="B48" s="64" t="s">
        <v>42</v>
      </c>
      <c r="C48" s="65"/>
      <c r="D48" s="65">
        <f>F7/25*C24</f>
        <v>0</v>
      </c>
      <c r="E48" s="65">
        <f>SUM(D45:D48)</f>
        <v>0</v>
      </c>
      <c r="G48" s="32"/>
    </row>
    <row r="49" spans="1:8" ht="18" customHeight="1" x14ac:dyDescent="0.25">
      <c r="A49" s="145" t="s">
        <v>43</v>
      </c>
      <c r="B49" s="66" t="s">
        <v>13</v>
      </c>
      <c r="C49" s="67"/>
      <c r="D49" s="68">
        <f>C8/25*C25</f>
        <v>0</v>
      </c>
      <c r="E49" s="68"/>
      <c r="G49" s="32"/>
    </row>
    <row r="50" spans="1:8" ht="18" customHeight="1" x14ac:dyDescent="0.25">
      <c r="A50" s="146"/>
      <c r="B50" s="69" t="s">
        <v>29</v>
      </c>
      <c r="C50" s="67"/>
      <c r="D50" s="67">
        <f>D8/25*C25*D25</f>
        <v>0</v>
      </c>
      <c r="E50" s="67"/>
      <c r="G50" s="32"/>
    </row>
    <row r="51" spans="1:8" ht="18" customHeight="1" x14ac:dyDescent="0.25">
      <c r="A51" s="146"/>
      <c r="B51" s="69" t="s">
        <v>41</v>
      </c>
      <c r="C51" s="67"/>
      <c r="D51" s="67">
        <f>E8/25*C25</f>
        <v>0</v>
      </c>
      <c r="E51" s="67"/>
      <c r="G51" s="32"/>
    </row>
    <row r="52" spans="1:8" ht="18" customHeight="1" thickBot="1" x14ac:dyDescent="0.3">
      <c r="A52" s="147"/>
      <c r="B52" s="70" t="s">
        <v>42</v>
      </c>
      <c r="C52" s="71"/>
      <c r="D52" s="71">
        <f>F8/25*C25</f>
        <v>0</v>
      </c>
      <c r="E52" s="71">
        <f>SUM(D49:D52)</f>
        <v>0</v>
      </c>
      <c r="G52" s="32"/>
    </row>
    <row r="53" spans="1:8" ht="18" customHeight="1" x14ac:dyDescent="0.25">
      <c r="A53" s="142" t="s">
        <v>44</v>
      </c>
      <c r="B53" s="60" t="s">
        <v>13</v>
      </c>
      <c r="C53" s="61"/>
      <c r="D53" s="62">
        <f>C9/25*C26</f>
        <v>0</v>
      </c>
      <c r="E53" s="62"/>
      <c r="G53" s="32"/>
    </row>
    <row r="54" spans="1:8" ht="18" customHeight="1" x14ac:dyDescent="0.25">
      <c r="A54" s="143"/>
      <c r="B54" s="63" t="s">
        <v>29</v>
      </c>
      <c r="C54" s="61"/>
      <c r="D54" s="61">
        <f>D9/25*C26*D26</f>
        <v>0</v>
      </c>
      <c r="E54" s="61"/>
      <c r="G54" s="32"/>
    </row>
    <row r="55" spans="1:8" ht="18" customHeight="1" x14ac:dyDescent="0.25">
      <c r="A55" s="143"/>
      <c r="B55" s="63" t="s">
        <v>41</v>
      </c>
      <c r="C55" s="61"/>
      <c r="D55" s="61">
        <f>E9/25*C26</f>
        <v>0</v>
      </c>
      <c r="E55" s="61"/>
      <c r="G55" s="32"/>
    </row>
    <row r="56" spans="1:8" ht="18" customHeight="1" thickBot="1" x14ac:dyDescent="0.3">
      <c r="A56" s="144"/>
      <c r="B56" s="64" t="s">
        <v>42</v>
      </c>
      <c r="C56" s="65"/>
      <c r="D56" s="65">
        <f>F9/25*C26</f>
        <v>0</v>
      </c>
      <c r="E56" s="65">
        <f>SUM(D53:D56)</f>
        <v>0</v>
      </c>
      <c r="G56" s="32"/>
      <c r="H56" s="93"/>
    </row>
    <row r="57" spans="1:8" ht="18" customHeight="1" x14ac:dyDescent="0.25">
      <c r="A57" s="145" t="s">
        <v>45</v>
      </c>
      <c r="B57" s="66" t="s">
        <v>13</v>
      </c>
      <c r="C57" s="67"/>
      <c r="D57" s="68">
        <f>C10/25*C27</f>
        <v>0</v>
      </c>
      <c r="E57" s="67"/>
      <c r="G57" s="32"/>
      <c r="H57" s="93"/>
    </row>
    <row r="58" spans="1:8" ht="18" customHeight="1" x14ac:dyDescent="0.25">
      <c r="A58" s="146"/>
      <c r="B58" s="69" t="s">
        <v>29</v>
      </c>
      <c r="C58" s="67"/>
      <c r="D58" s="67">
        <f>D10/25*C27*D27</f>
        <v>0</v>
      </c>
      <c r="E58" s="67"/>
      <c r="G58" s="32"/>
      <c r="H58" s="93"/>
    </row>
    <row r="59" spans="1:8" ht="18" customHeight="1" x14ac:dyDescent="0.25">
      <c r="A59" s="146"/>
      <c r="B59" s="69" t="s">
        <v>41</v>
      </c>
      <c r="C59" s="67"/>
      <c r="D59" s="67">
        <f>E10/25*C27</f>
        <v>0</v>
      </c>
      <c r="E59" s="67"/>
      <c r="G59" s="32"/>
      <c r="H59" s="93"/>
    </row>
    <row r="60" spans="1:8" ht="18" customHeight="1" thickBot="1" x14ac:dyDescent="0.3">
      <c r="A60" s="147"/>
      <c r="B60" s="70" t="s">
        <v>42</v>
      </c>
      <c r="C60" s="71"/>
      <c r="D60" s="71">
        <f>F10/25*C27</f>
        <v>0</v>
      </c>
      <c r="E60" s="71">
        <f>SUM(D57:D60)</f>
        <v>0</v>
      </c>
      <c r="G60" s="32"/>
      <c r="H60" s="93"/>
    </row>
    <row r="61" spans="1:8" ht="18" customHeight="1" x14ac:dyDescent="0.25">
      <c r="A61" s="142" t="s">
        <v>46</v>
      </c>
      <c r="B61" s="60" t="s">
        <v>13</v>
      </c>
      <c r="C61" s="61"/>
      <c r="D61" s="62">
        <f>C11/25*C28</f>
        <v>0</v>
      </c>
      <c r="E61" s="61"/>
      <c r="G61" s="32"/>
      <c r="H61" s="93"/>
    </row>
    <row r="62" spans="1:8" ht="18" customHeight="1" x14ac:dyDescent="0.25">
      <c r="A62" s="143"/>
      <c r="B62" s="63" t="s">
        <v>29</v>
      </c>
      <c r="C62" s="61"/>
      <c r="D62" s="61">
        <f>D11/25*C28*D28</f>
        <v>0</v>
      </c>
      <c r="E62" s="61"/>
      <c r="G62" s="32"/>
      <c r="H62" s="93"/>
    </row>
    <row r="63" spans="1:8" ht="18" customHeight="1" x14ac:dyDescent="0.25">
      <c r="A63" s="143"/>
      <c r="B63" s="63" t="s">
        <v>41</v>
      </c>
      <c r="C63" s="61"/>
      <c r="D63" s="61">
        <f>E11/25*C28</f>
        <v>0</v>
      </c>
      <c r="E63" s="61"/>
      <c r="G63" s="32"/>
      <c r="H63" s="93"/>
    </row>
    <row r="64" spans="1:8" ht="18" customHeight="1" thickBot="1" x14ac:dyDescent="0.3">
      <c r="A64" s="144"/>
      <c r="B64" s="64" t="s">
        <v>42</v>
      </c>
      <c r="C64" s="65"/>
      <c r="D64" s="65">
        <f>F11/25*C28</f>
        <v>0</v>
      </c>
      <c r="E64" s="65">
        <f>SUM(D61:D64)</f>
        <v>0</v>
      </c>
      <c r="G64" s="32"/>
      <c r="H64" s="93"/>
    </row>
    <row r="65" spans="1:8" ht="18" customHeight="1" x14ac:dyDescent="0.25">
      <c r="A65" s="145" t="s">
        <v>47</v>
      </c>
      <c r="B65" s="66" t="s">
        <v>13</v>
      </c>
      <c r="C65" s="67"/>
      <c r="D65" s="68">
        <f>C12/25*C29</f>
        <v>0</v>
      </c>
      <c r="E65" s="67"/>
      <c r="G65" s="32"/>
      <c r="H65" s="93"/>
    </row>
    <row r="66" spans="1:8" ht="18" customHeight="1" x14ac:dyDescent="0.25">
      <c r="A66" s="146"/>
      <c r="B66" s="69" t="s">
        <v>29</v>
      </c>
      <c r="C66" s="67"/>
      <c r="D66" s="67">
        <f>D12/25*C29*D29</f>
        <v>0</v>
      </c>
      <c r="E66" s="67"/>
      <c r="G66" s="32"/>
      <c r="H66" s="93"/>
    </row>
    <row r="67" spans="1:8" ht="18" customHeight="1" x14ac:dyDescent="0.25">
      <c r="A67" s="146"/>
      <c r="B67" s="69" t="s">
        <v>41</v>
      </c>
      <c r="C67" s="67"/>
      <c r="D67" s="67">
        <f>E12/25*C29</f>
        <v>0</v>
      </c>
      <c r="E67" s="67"/>
      <c r="G67" s="32"/>
      <c r="H67" s="93"/>
    </row>
    <row r="68" spans="1:8" ht="18" customHeight="1" thickBot="1" x14ac:dyDescent="0.3">
      <c r="A68" s="147"/>
      <c r="B68" s="70" t="s">
        <v>42</v>
      </c>
      <c r="C68" s="71"/>
      <c r="D68" s="71">
        <f>F12/25*C29</f>
        <v>0</v>
      </c>
      <c r="E68" s="71">
        <f>SUM(D65:D68)</f>
        <v>0</v>
      </c>
      <c r="G68" s="32"/>
      <c r="H68" s="93"/>
    </row>
    <row r="69" spans="1:8" ht="18" customHeight="1" x14ac:dyDescent="0.25">
      <c r="A69" s="142" t="s">
        <v>48</v>
      </c>
      <c r="B69" s="60" t="s">
        <v>13</v>
      </c>
      <c r="C69" s="61"/>
      <c r="D69" s="62">
        <f>C13/25*C30</f>
        <v>0</v>
      </c>
      <c r="E69" s="61"/>
      <c r="G69" s="32"/>
      <c r="H69" s="93"/>
    </row>
    <row r="70" spans="1:8" ht="18" customHeight="1" x14ac:dyDescent="0.25">
      <c r="A70" s="143"/>
      <c r="B70" s="63" t="s">
        <v>29</v>
      </c>
      <c r="C70" s="61"/>
      <c r="D70" s="61">
        <f>D13/25*C30*D30</f>
        <v>0</v>
      </c>
      <c r="E70" s="61"/>
      <c r="G70" s="32"/>
      <c r="H70" s="93"/>
    </row>
    <row r="71" spans="1:8" ht="18" customHeight="1" x14ac:dyDescent="0.25">
      <c r="A71" s="143"/>
      <c r="B71" s="63" t="s">
        <v>41</v>
      </c>
      <c r="C71" s="61"/>
      <c r="D71" s="61">
        <f>E13/25*C30</f>
        <v>0</v>
      </c>
      <c r="E71" s="61"/>
      <c r="G71" s="32"/>
      <c r="H71" s="93"/>
    </row>
    <row r="72" spans="1:8" ht="18" customHeight="1" thickBot="1" x14ac:dyDescent="0.3">
      <c r="A72" s="144"/>
      <c r="B72" s="64" t="s">
        <v>42</v>
      </c>
      <c r="C72" s="65"/>
      <c r="D72" s="65">
        <f>F13/25*C30</f>
        <v>0</v>
      </c>
      <c r="E72" s="65">
        <f>SUM(D69:D72)</f>
        <v>0</v>
      </c>
      <c r="G72" s="32"/>
      <c r="H72" s="93"/>
    </row>
    <row r="73" spans="1:8" ht="18" customHeight="1" x14ac:dyDescent="0.25">
      <c r="A73" s="145" t="s">
        <v>49</v>
      </c>
      <c r="B73" s="66" t="s">
        <v>13</v>
      </c>
      <c r="C73" s="67"/>
      <c r="D73" s="68">
        <f>C14/25*C31</f>
        <v>0</v>
      </c>
      <c r="E73" s="67"/>
      <c r="G73" s="32"/>
      <c r="H73" s="93"/>
    </row>
    <row r="74" spans="1:8" ht="18" customHeight="1" x14ac:dyDescent="0.25">
      <c r="A74" s="146"/>
      <c r="B74" s="69" t="s">
        <v>29</v>
      </c>
      <c r="C74" s="67"/>
      <c r="D74" s="67">
        <f>D14/25*C31*D31</f>
        <v>0</v>
      </c>
      <c r="E74" s="67"/>
      <c r="G74" s="32"/>
      <c r="H74" s="93"/>
    </row>
    <row r="75" spans="1:8" ht="18" customHeight="1" x14ac:dyDescent="0.25">
      <c r="A75" s="146"/>
      <c r="B75" s="69" t="s">
        <v>41</v>
      </c>
      <c r="C75" s="67"/>
      <c r="D75" s="67">
        <f>E14/25*C31</f>
        <v>0</v>
      </c>
      <c r="E75" s="67"/>
      <c r="G75" s="32"/>
      <c r="H75" s="93"/>
    </row>
    <row r="76" spans="1:8" ht="18" customHeight="1" thickBot="1" x14ac:dyDescent="0.3">
      <c r="A76" s="147"/>
      <c r="B76" s="70" t="s">
        <v>42</v>
      </c>
      <c r="C76" s="71"/>
      <c r="D76" s="71">
        <f>F14/25*C31</f>
        <v>0</v>
      </c>
      <c r="E76" s="71">
        <f>SUM(D73:D76)</f>
        <v>0</v>
      </c>
      <c r="G76" s="32"/>
      <c r="H76" s="93"/>
    </row>
    <row r="77" spans="1:8" ht="18" customHeight="1" x14ac:dyDescent="0.25">
      <c r="A77" s="142" t="s">
        <v>12</v>
      </c>
      <c r="B77" s="60" t="s">
        <v>13</v>
      </c>
      <c r="C77" s="61"/>
      <c r="D77" s="62">
        <f>C15/25*C32</f>
        <v>0</v>
      </c>
      <c r="E77" s="61"/>
      <c r="G77" s="32"/>
      <c r="H77" s="93"/>
    </row>
    <row r="78" spans="1:8" ht="18" customHeight="1" x14ac:dyDescent="0.25">
      <c r="A78" s="143"/>
      <c r="B78" s="63" t="s">
        <v>29</v>
      </c>
      <c r="C78" s="61"/>
      <c r="D78" s="61">
        <f>D15/25*C32*D32</f>
        <v>0</v>
      </c>
      <c r="E78" s="61"/>
      <c r="G78" s="32"/>
      <c r="H78" s="93"/>
    </row>
    <row r="79" spans="1:8" ht="18" customHeight="1" x14ac:dyDescent="0.25">
      <c r="A79" s="143"/>
      <c r="B79" s="63" t="s">
        <v>41</v>
      </c>
      <c r="C79" s="61"/>
      <c r="D79" s="61">
        <f>E15/25*C32</f>
        <v>0</v>
      </c>
      <c r="E79" s="61"/>
      <c r="G79" s="32"/>
      <c r="H79" s="93"/>
    </row>
    <row r="80" spans="1:8" ht="28.5" customHeight="1" thickBot="1" x14ac:dyDescent="0.3">
      <c r="A80" s="144"/>
      <c r="B80" s="64" t="s">
        <v>42</v>
      </c>
      <c r="C80" s="61"/>
      <c r="D80" s="65">
        <f>F15/25*C32</f>
        <v>0</v>
      </c>
      <c r="E80" s="61">
        <f>SUM(D77:D80)</f>
        <v>0</v>
      </c>
      <c r="G80" s="32"/>
      <c r="H80" s="93"/>
    </row>
    <row r="81" spans="1:9" ht="18" customHeight="1" x14ac:dyDescent="0.25">
      <c r="A81" s="148" t="s">
        <v>50</v>
      </c>
      <c r="B81" s="72" t="s">
        <v>13</v>
      </c>
      <c r="C81" s="73"/>
      <c r="D81" s="73">
        <f>C16/25*C33</f>
        <v>0</v>
      </c>
      <c r="E81" s="73"/>
      <c r="G81" s="32"/>
      <c r="H81" s="93"/>
    </row>
    <row r="82" spans="1:9" ht="18" customHeight="1" x14ac:dyDescent="0.25">
      <c r="A82" s="149"/>
      <c r="B82" s="74" t="s">
        <v>29</v>
      </c>
      <c r="C82" s="75"/>
      <c r="D82" s="75">
        <f>D16/25*C33*D33</f>
        <v>0</v>
      </c>
      <c r="E82" s="75"/>
      <c r="G82" s="32"/>
      <c r="H82" s="93"/>
    </row>
    <row r="83" spans="1:9" ht="18" customHeight="1" x14ac:dyDescent="0.25">
      <c r="A83" s="149"/>
      <c r="B83" s="74" t="s">
        <v>41</v>
      </c>
      <c r="C83" s="75"/>
      <c r="D83" s="75">
        <f>E16/25*C33</f>
        <v>0</v>
      </c>
      <c r="E83" s="75"/>
      <c r="G83" s="32"/>
      <c r="H83" s="93"/>
    </row>
    <row r="84" spans="1:9" ht="24.75" customHeight="1" thickBot="1" x14ac:dyDescent="0.3">
      <c r="A84" s="150"/>
      <c r="B84" s="76" t="s">
        <v>42</v>
      </c>
      <c r="C84" s="77"/>
      <c r="D84" s="77">
        <f>F16/25*C33</f>
        <v>0</v>
      </c>
      <c r="E84" s="77">
        <f>SUM(D81:D84)</f>
        <v>0</v>
      </c>
      <c r="G84" s="32"/>
      <c r="H84" s="93"/>
    </row>
    <row r="85" spans="1:9" ht="18" customHeight="1" thickBot="1" x14ac:dyDescent="0.3">
      <c r="A85" s="55"/>
      <c r="B85" s="56" t="s">
        <v>25</v>
      </c>
      <c r="C85" s="57"/>
      <c r="D85" s="58"/>
      <c r="E85" s="58">
        <f>SUM(E84,E60,E56,E52,E48,E44,E80,E76,E72,E68,E64)</f>
        <v>2195.2600000000002</v>
      </c>
      <c r="G85" s="32"/>
      <c r="H85" s="93"/>
    </row>
    <row r="86" spans="1:9" ht="18" customHeight="1" x14ac:dyDescent="0.25">
      <c r="A86" s="32"/>
      <c r="B86" s="32"/>
      <c r="C86" s="32"/>
      <c r="D86" s="32"/>
      <c r="E86" s="32"/>
      <c r="F86" s="32"/>
      <c r="G86" s="32"/>
      <c r="H86" s="93"/>
    </row>
    <row r="87" spans="1:9" x14ac:dyDescent="0.25">
      <c r="A87" s="93"/>
      <c r="B87" s="93"/>
      <c r="C87" s="93"/>
      <c r="D87" s="93"/>
      <c r="E87" s="93"/>
      <c r="F87" s="93"/>
      <c r="G87" s="93"/>
      <c r="H87" s="93"/>
    </row>
    <row r="88" spans="1:9" x14ac:dyDescent="0.25">
      <c r="A88" s="93"/>
      <c r="B88" s="93"/>
      <c r="C88" s="93"/>
      <c r="D88" s="93"/>
      <c r="E88" s="93"/>
      <c r="F88" s="93"/>
      <c r="G88" s="93"/>
    </row>
    <row r="89" spans="1:9" x14ac:dyDescent="0.25">
      <c r="I89" s="93"/>
    </row>
  </sheetData>
  <sheetProtection password="EE08" sheet="1" objects="1" scenarios="1" selectLockedCells="1"/>
  <mergeCells count="20">
    <mergeCell ref="A1:G1"/>
    <mergeCell ref="C4:F4"/>
    <mergeCell ref="A20:B20"/>
    <mergeCell ref="A2:G2"/>
    <mergeCell ref="D39:E39"/>
    <mergeCell ref="A6:A15"/>
    <mergeCell ref="D20:F20"/>
    <mergeCell ref="B35:C35"/>
    <mergeCell ref="A23:A32"/>
    <mergeCell ref="A41:A44"/>
    <mergeCell ref="A45:A48"/>
    <mergeCell ref="A49:A52"/>
    <mergeCell ref="A53:A56"/>
    <mergeCell ref="A61:A64"/>
    <mergeCell ref="A69:A72"/>
    <mergeCell ref="A73:A76"/>
    <mergeCell ref="A77:A80"/>
    <mergeCell ref="A81:A84"/>
    <mergeCell ref="A57:A60"/>
    <mergeCell ref="A65:A68"/>
  </mergeCells>
  <printOptions horizontalCentered="1" verticalCentered="1"/>
  <pageMargins left="0.23622047244094491" right="0.23622047244094491" top="0.94488188976377963" bottom="0.74803149606299213" header="0.15748031496062992" footer="0.31496062992125984"/>
  <pageSetup paperSize="9" scale="46" orientation="portrait" r:id="rId1"/>
  <headerFooter>
    <oddHeader>&amp;L&amp;G&amp;R&amp;G</oddHeader>
  </headerFooter>
  <ignoredErrors>
    <ignoredError sqref="D34" formula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Layout" zoomScaleNormal="100" workbookViewId="0">
      <selection activeCell="D12" sqref="D12"/>
    </sheetView>
  </sheetViews>
  <sheetFormatPr baseColWidth="10" defaultRowHeight="15" x14ac:dyDescent="0.25"/>
  <cols>
    <col min="3" max="3" width="61.140625" bestFit="1" customWidth="1"/>
    <col min="6" max="7" width="15.7109375" customWidth="1"/>
  </cols>
  <sheetData>
    <row r="1" spans="1:8" ht="15.75" thickBot="1" x14ac:dyDescent="0.3">
      <c r="A1" s="131" t="s">
        <v>59</v>
      </c>
      <c r="B1" s="172"/>
      <c r="C1" s="172"/>
      <c r="D1" s="172"/>
      <c r="E1" s="172"/>
      <c r="F1" s="172"/>
      <c r="G1" s="173"/>
      <c r="H1" s="123"/>
    </row>
    <row r="2" spans="1:8" ht="30.75" thickBot="1" x14ac:dyDescent="0.3">
      <c r="A2" s="169" t="s">
        <v>60</v>
      </c>
      <c r="B2" s="98" t="s">
        <v>0</v>
      </c>
      <c r="C2" s="99" t="s">
        <v>53</v>
      </c>
      <c r="D2" s="99" t="s">
        <v>13</v>
      </c>
      <c r="E2" s="100" t="s">
        <v>14</v>
      </c>
      <c r="F2" s="99" t="s">
        <v>15</v>
      </c>
      <c r="G2" s="99" t="s">
        <v>57</v>
      </c>
      <c r="H2" s="111"/>
    </row>
    <row r="3" spans="1:8" ht="15.75" thickBot="1" x14ac:dyDescent="0.3">
      <c r="A3" s="170"/>
      <c r="B3" s="101" t="s">
        <v>61</v>
      </c>
      <c r="C3" s="101" t="s">
        <v>62</v>
      </c>
      <c r="D3" s="102">
        <v>1223.44</v>
      </c>
      <c r="E3" s="102">
        <v>37.76</v>
      </c>
      <c r="F3" s="102">
        <v>127</v>
      </c>
      <c r="G3" s="103">
        <f>SUM(D3*14)+(F3*14)</f>
        <v>18906.16</v>
      </c>
      <c r="H3" s="111"/>
    </row>
    <row r="4" spans="1:8" ht="15.75" thickBot="1" x14ac:dyDescent="0.3">
      <c r="A4" s="170"/>
      <c r="B4" s="101" t="s">
        <v>63</v>
      </c>
      <c r="C4" s="101" t="s">
        <v>64</v>
      </c>
      <c r="D4" s="102">
        <v>1030.33</v>
      </c>
      <c r="E4" s="104">
        <v>32.26</v>
      </c>
      <c r="F4" s="102">
        <v>127</v>
      </c>
      <c r="G4" s="103">
        <f t="shared" ref="G4:G21" si="0">SUM(D4*14)+(F4*14)</f>
        <v>16202.619999999999</v>
      </c>
      <c r="H4" s="111"/>
    </row>
    <row r="5" spans="1:8" ht="15.75" thickBot="1" x14ac:dyDescent="0.3">
      <c r="A5" s="170"/>
      <c r="B5" s="101" t="s">
        <v>65</v>
      </c>
      <c r="C5" s="101" t="s">
        <v>66</v>
      </c>
      <c r="D5" s="105">
        <v>983</v>
      </c>
      <c r="E5" s="102">
        <v>31.89</v>
      </c>
      <c r="F5" s="102">
        <v>127</v>
      </c>
      <c r="G5" s="103">
        <f t="shared" si="0"/>
        <v>15540</v>
      </c>
      <c r="H5" s="111"/>
    </row>
    <row r="6" spans="1:8" ht="15.75" thickBot="1" x14ac:dyDescent="0.3">
      <c r="A6" s="170"/>
      <c r="B6" s="101" t="s">
        <v>67</v>
      </c>
      <c r="C6" s="101" t="s">
        <v>68</v>
      </c>
      <c r="D6" s="106">
        <v>860.37</v>
      </c>
      <c r="E6" s="106">
        <v>31.89</v>
      </c>
      <c r="F6" s="102">
        <v>127</v>
      </c>
      <c r="G6" s="103">
        <f t="shared" si="0"/>
        <v>13823.18</v>
      </c>
      <c r="H6" s="111"/>
    </row>
    <row r="7" spans="1:8" ht="15.75" thickBot="1" x14ac:dyDescent="0.3">
      <c r="A7" s="170"/>
      <c r="B7" s="101" t="s">
        <v>69</v>
      </c>
      <c r="C7" s="101" t="s">
        <v>70</v>
      </c>
      <c r="D7" s="106">
        <v>860.37</v>
      </c>
      <c r="E7" s="106">
        <v>31.89</v>
      </c>
      <c r="F7" s="102">
        <v>127</v>
      </c>
      <c r="G7" s="103">
        <f t="shared" si="0"/>
        <v>13823.18</v>
      </c>
      <c r="H7" s="111"/>
    </row>
    <row r="8" spans="1:8" ht="15.75" thickBot="1" x14ac:dyDescent="0.3">
      <c r="A8" s="170"/>
      <c r="B8" s="101" t="s">
        <v>71</v>
      </c>
      <c r="C8" s="101" t="s">
        <v>72</v>
      </c>
      <c r="D8" s="106">
        <v>898.65</v>
      </c>
      <c r="E8" s="106">
        <v>31.89</v>
      </c>
      <c r="F8" s="102">
        <v>127</v>
      </c>
      <c r="G8" s="103">
        <f t="shared" si="0"/>
        <v>14359.1</v>
      </c>
      <c r="H8" s="111"/>
    </row>
    <row r="9" spans="1:8" ht="15.75" thickBot="1" x14ac:dyDescent="0.3">
      <c r="A9" s="170"/>
      <c r="B9" s="101" t="s">
        <v>73</v>
      </c>
      <c r="C9" s="101" t="s">
        <v>74</v>
      </c>
      <c r="D9" s="106">
        <v>1030.1500000000001</v>
      </c>
      <c r="E9" s="107">
        <v>31.89</v>
      </c>
      <c r="F9" s="102">
        <v>127</v>
      </c>
      <c r="G9" s="103">
        <f t="shared" si="0"/>
        <v>16200.100000000002</v>
      </c>
      <c r="H9" s="111"/>
    </row>
    <row r="10" spans="1:8" ht="15.75" thickBot="1" x14ac:dyDescent="0.3">
      <c r="A10" s="170"/>
      <c r="B10" s="101" t="s">
        <v>75</v>
      </c>
      <c r="C10" s="101" t="s">
        <v>76</v>
      </c>
      <c r="D10" s="106">
        <v>898.65</v>
      </c>
      <c r="E10" s="107">
        <v>31.89</v>
      </c>
      <c r="F10" s="102">
        <v>127</v>
      </c>
      <c r="G10" s="103">
        <f t="shared" si="0"/>
        <v>14359.1</v>
      </c>
      <c r="H10" s="111"/>
    </row>
    <row r="11" spans="1:8" ht="15.75" thickBot="1" x14ac:dyDescent="0.3">
      <c r="A11" s="170"/>
      <c r="B11" s="101" t="s">
        <v>77</v>
      </c>
      <c r="C11" s="101" t="s">
        <v>78</v>
      </c>
      <c r="D11" s="106">
        <v>860.37</v>
      </c>
      <c r="E11" s="107">
        <v>31.89</v>
      </c>
      <c r="F11" s="102">
        <v>127</v>
      </c>
      <c r="G11" s="103">
        <f t="shared" si="0"/>
        <v>13823.18</v>
      </c>
      <c r="H11" s="111"/>
    </row>
    <row r="12" spans="1:8" ht="15.75" thickBot="1" x14ac:dyDescent="0.3">
      <c r="A12" s="170"/>
      <c r="B12" s="101" t="s">
        <v>79</v>
      </c>
      <c r="C12" s="108" t="s">
        <v>80</v>
      </c>
      <c r="D12" s="109">
        <v>1030.1500000000001</v>
      </c>
      <c r="E12" s="107">
        <v>31.89</v>
      </c>
      <c r="F12" s="102">
        <v>127</v>
      </c>
      <c r="G12" s="103">
        <f t="shared" si="0"/>
        <v>16200.100000000002</v>
      </c>
      <c r="H12" s="111"/>
    </row>
    <row r="13" spans="1:8" ht="15.75" thickBot="1" x14ac:dyDescent="0.3">
      <c r="A13" s="170"/>
      <c r="B13" s="101" t="s">
        <v>81</v>
      </c>
      <c r="C13" s="108" t="s">
        <v>82</v>
      </c>
      <c r="D13" s="106">
        <v>860.37</v>
      </c>
      <c r="E13" s="107">
        <v>31.89</v>
      </c>
      <c r="F13" s="102">
        <v>127</v>
      </c>
      <c r="G13" s="103">
        <f t="shared" si="0"/>
        <v>13823.18</v>
      </c>
      <c r="H13" s="111"/>
    </row>
    <row r="14" spans="1:8" ht="15.75" thickBot="1" x14ac:dyDescent="0.3">
      <c r="A14" s="170"/>
      <c r="B14" s="101" t="s">
        <v>83</v>
      </c>
      <c r="C14" s="110" t="s">
        <v>84</v>
      </c>
      <c r="D14" s="106">
        <v>983</v>
      </c>
      <c r="E14" s="107">
        <v>31.89</v>
      </c>
      <c r="F14" s="102">
        <v>127</v>
      </c>
      <c r="G14" s="103">
        <f t="shared" si="0"/>
        <v>15540</v>
      </c>
      <c r="H14" s="111"/>
    </row>
    <row r="15" spans="1:8" ht="15.75" thickBot="1" x14ac:dyDescent="0.3">
      <c r="A15" s="170"/>
      <c r="B15" s="101" t="s">
        <v>85</v>
      </c>
      <c r="C15" s="112" t="s">
        <v>86</v>
      </c>
      <c r="D15" s="106">
        <v>936.96</v>
      </c>
      <c r="E15" s="107">
        <v>31.89</v>
      </c>
      <c r="F15" s="102">
        <v>127</v>
      </c>
      <c r="G15" s="103">
        <f t="shared" si="0"/>
        <v>14895.44</v>
      </c>
      <c r="H15" s="111"/>
    </row>
    <row r="16" spans="1:8" ht="15.75" thickBot="1" x14ac:dyDescent="0.3">
      <c r="A16" s="170"/>
      <c r="B16" s="101" t="s">
        <v>87</v>
      </c>
      <c r="C16" s="101" t="s">
        <v>88</v>
      </c>
      <c r="D16" s="106">
        <v>898.65</v>
      </c>
      <c r="E16" s="107">
        <v>31.89</v>
      </c>
      <c r="F16" s="102">
        <v>127</v>
      </c>
      <c r="G16" s="103">
        <f t="shared" si="0"/>
        <v>14359.1</v>
      </c>
      <c r="H16" s="111"/>
    </row>
    <row r="17" spans="1:8" ht="15.75" thickBot="1" x14ac:dyDescent="0.3">
      <c r="A17" s="170"/>
      <c r="B17" s="101" t="s">
        <v>89</v>
      </c>
      <c r="C17" s="112" t="s">
        <v>90</v>
      </c>
      <c r="D17" s="106">
        <v>860.37</v>
      </c>
      <c r="E17" s="107">
        <v>31.89</v>
      </c>
      <c r="F17" s="102">
        <v>127</v>
      </c>
      <c r="G17" s="103">
        <f t="shared" si="0"/>
        <v>13823.18</v>
      </c>
      <c r="H17" s="111"/>
    </row>
    <row r="18" spans="1:8" ht="15.75" thickBot="1" x14ac:dyDescent="0.3">
      <c r="A18" s="170"/>
      <c r="B18" s="101" t="s">
        <v>91</v>
      </c>
      <c r="C18" s="101" t="s">
        <v>92</v>
      </c>
      <c r="D18" s="106">
        <v>983</v>
      </c>
      <c r="E18" s="107">
        <v>31.89</v>
      </c>
      <c r="F18" s="102">
        <v>127</v>
      </c>
      <c r="G18" s="103">
        <f t="shared" si="0"/>
        <v>15540</v>
      </c>
      <c r="H18" s="111"/>
    </row>
    <row r="19" spans="1:8" ht="15.75" thickBot="1" x14ac:dyDescent="0.3">
      <c r="A19" s="170"/>
      <c r="B19" s="101" t="s">
        <v>93</v>
      </c>
      <c r="C19" s="112" t="s">
        <v>94</v>
      </c>
      <c r="D19" s="106">
        <v>898.65</v>
      </c>
      <c r="E19" s="107">
        <v>31.89</v>
      </c>
      <c r="F19" s="102">
        <v>127</v>
      </c>
      <c r="G19" s="103">
        <f t="shared" si="0"/>
        <v>14359.1</v>
      </c>
      <c r="H19" s="111"/>
    </row>
    <row r="20" spans="1:8" ht="15.75" thickBot="1" x14ac:dyDescent="0.3">
      <c r="A20" s="170"/>
      <c r="B20" s="101" t="s">
        <v>95</v>
      </c>
      <c r="C20" s="20" t="s">
        <v>96</v>
      </c>
      <c r="D20" s="106">
        <v>860.37</v>
      </c>
      <c r="E20" s="107">
        <v>31.89</v>
      </c>
      <c r="F20" s="102">
        <v>127</v>
      </c>
      <c r="G20" s="103">
        <f t="shared" si="0"/>
        <v>13823.18</v>
      </c>
      <c r="H20" s="111"/>
    </row>
    <row r="21" spans="1:8" ht="15.75" thickBot="1" x14ac:dyDescent="0.3">
      <c r="A21" s="171"/>
      <c r="B21" s="101" t="s">
        <v>97</v>
      </c>
      <c r="C21" s="20" t="s">
        <v>98</v>
      </c>
      <c r="D21" s="106">
        <v>983</v>
      </c>
      <c r="E21" s="107">
        <v>31.89</v>
      </c>
      <c r="F21" s="102">
        <v>127</v>
      </c>
      <c r="G21" s="103">
        <f t="shared" si="0"/>
        <v>15540</v>
      </c>
      <c r="H21" s="111"/>
    </row>
    <row r="22" spans="1:8" x14ac:dyDescent="0.25">
      <c r="A22" s="122"/>
      <c r="B22" s="111"/>
      <c r="C22" s="111"/>
      <c r="D22" s="111"/>
      <c r="E22" s="111"/>
      <c r="F22" s="111"/>
      <c r="G22" s="111"/>
      <c r="H22" s="111"/>
    </row>
    <row r="23" spans="1:8" x14ac:dyDescent="0.25">
      <c r="B23" s="111"/>
      <c r="C23" s="111"/>
      <c r="D23" s="111"/>
      <c r="E23" s="111"/>
      <c r="F23" s="111"/>
      <c r="G23" s="111"/>
      <c r="H23" s="111"/>
    </row>
  </sheetData>
  <sheetProtection password="EE08" sheet="1" objects="1" scenarios="1" selectLockedCells="1" selectUnlockedCells="1"/>
  <mergeCells count="2">
    <mergeCell ref="A2:A21"/>
    <mergeCell ref="A1:G1"/>
  </mergeCells>
  <printOptions horizontalCentered="1" verticalCentered="1"/>
  <pageMargins left="0.39370078740157483" right="0.23622047244094491" top="2.1259842519685042" bottom="0.74803149606299213" header="0.31496062992125984" footer="0.31496062992125984"/>
  <pageSetup paperSize="9" scale="94" orientation="landscape" r:id="rId1"/>
  <headerFooter>
    <oddHeader>&amp;L&amp;G&amp;R&amp;G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view="pageLayout" topLeftCell="A25" zoomScaleNormal="80" workbookViewId="0">
      <selection activeCell="D49" sqref="D49"/>
    </sheetView>
  </sheetViews>
  <sheetFormatPr baseColWidth="10" defaultColWidth="11.7109375" defaultRowHeight="15" x14ac:dyDescent="0.25"/>
  <cols>
    <col min="1" max="1" width="8.140625" style="29" bestFit="1" customWidth="1"/>
    <col min="2" max="2" width="80.28515625" style="29" customWidth="1"/>
    <col min="3" max="3" width="14.85546875" style="29" customWidth="1"/>
    <col min="4" max="4" width="17.7109375" style="29" bestFit="1" customWidth="1"/>
    <col min="5" max="5" width="20.140625" style="29" customWidth="1"/>
    <col min="6" max="6" width="19.42578125" style="29" customWidth="1"/>
    <col min="7" max="7" width="3.85546875" style="29" customWidth="1"/>
    <col min="8" max="254" width="11.7109375" style="29"/>
    <col min="255" max="255" width="3.140625" style="29" customWidth="1"/>
    <col min="256" max="257" width="4.140625" style="29" customWidth="1"/>
    <col min="258" max="258" width="70.42578125" style="29" customWidth="1"/>
    <col min="259" max="259" width="14.7109375" style="29" customWidth="1"/>
    <col min="260" max="260" width="17.7109375" style="29" bestFit="1" customWidth="1"/>
    <col min="261" max="261" width="17.140625" style="29" bestFit="1" customWidth="1"/>
    <col min="262" max="262" width="15.140625" style="29" bestFit="1" customWidth="1"/>
    <col min="263" max="263" width="3.85546875" style="29" customWidth="1"/>
    <col min="264" max="510" width="11.7109375" style="29"/>
    <col min="511" max="511" width="3.140625" style="29" customWidth="1"/>
    <col min="512" max="513" width="4.140625" style="29" customWidth="1"/>
    <col min="514" max="514" width="70.42578125" style="29" customWidth="1"/>
    <col min="515" max="515" width="14.7109375" style="29" customWidth="1"/>
    <col min="516" max="516" width="17.7109375" style="29" bestFit="1" customWidth="1"/>
    <col min="517" max="517" width="17.140625" style="29" bestFit="1" customWidth="1"/>
    <col min="518" max="518" width="15.140625" style="29" bestFit="1" customWidth="1"/>
    <col min="519" max="519" width="3.85546875" style="29" customWidth="1"/>
    <col min="520" max="766" width="11.7109375" style="29"/>
    <col min="767" max="767" width="3.140625" style="29" customWidth="1"/>
    <col min="768" max="769" width="4.140625" style="29" customWidth="1"/>
    <col min="770" max="770" width="70.42578125" style="29" customWidth="1"/>
    <col min="771" max="771" width="14.7109375" style="29" customWidth="1"/>
    <col min="772" max="772" width="17.7109375" style="29" bestFit="1" customWidth="1"/>
    <col min="773" max="773" width="17.140625" style="29" bestFit="1" customWidth="1"/>
    <col min="774" max="774" width="15.140625" style="29" bestFit="1" customWidth="1"/>
    <col min="775" max="775" width="3.85546875" style="29" customWidth="1"/>
    <col min="776" max="1022" width="11.7109375" style="29"/>
    <col min="1023" max="1023" width="3.140625" style="29" customWidth="1"/>
    <col min="1024" max="1025" width="4.140625" style="29" customWidth="1"/>
    <col min="1026" max="1026" width="70.42578125" style="29" customWidth="1"/>
    <col min="1027" max="1027" width="14.7109375" style="29" customWidth="1"/>
    <col min="1028" max="1028" width="17.7109375" style="29" bestFit="1" customWidth="1"/>
    <col min="1029" max="1029" width="17.140625" style="29" bestFit="1" customWidth="1"/>
    <col min="1030" max="1030" width="15.140625" style="29" bestFit="1" customWidth="1"/>
    <col min="1031" max="1031" width="3.85546875" style="29" customWidth="1"/>
    <col min="1032" max="1278" width="11.7109375" style="29"/>
    <col min="1279" max="1279" width="3.140625" style="29" customWidth="1"/>
    <col min="1280" max="1281" width="4.140625" style="29" customWidth="1"/>
    <col min="1282" max="1282" width="70.42578125" style="29" customWidth="1"/>
    <col min="1283" max="1283" width="14.7109375" style="29" customWidth="1"/>
    <col min="1284" max="1284" width="17.7109375" style="29" bestFit="1" customWidth="1"/>
    <col min="1285" max="1285" width="17.140625" style="29" bestFit="1" customWidth="1"/>
    <col min="1286" max="1286" width="15.140625" style="29" bestFit="1" customWidth="1"/>
    <col min="1287" max="1287" width="3.85546875" style="29" customWidth="1"/>
    <col min="1288" max="1534" width="11.7109375" style="29"/>
    <col min="1535" max="1535" width="3.140625" style="29" customWidth="1"/>
    <col min="1536" max="1537" width="4.140625" style="29" customWidth="1"/>
    <col min="1538" max="1538" width="70.42578125" style="29" customWidth="1"/>
    <col min="1539" max="1539" width="14.7109375" style="29" customWidth="1"/>
    <col min="1540" max="1540" width="17.7109375" style="29" bestFit="1" customWidth="1"/>
    <col min="1541" max="1541" width="17.140625" style="29" bestFit="1" customWidth="1"/>
    <col min="1542" max="1542" width="15.140625" style="29" bestFit="1" customWidth="1"/>
    <col min="1543" max="1543" width="3.85546875" style="29" customWidth="1"/>
    <col min="1544" max="1790" width="11.7109375" style="29"/>
    <col min="1791" max="1791" width="3.140625" style="29" customWidth="1"/>
    <col min="1792" max="1793" width="4.140625" style="29" customWidth="1"/>
    <col min="1794" max="1794" width="70.42578125" style="29" customWidth="1"/>
    <col min="1795" max="1795" width="14.7109375" style="29" customWidth="1"/>
    <col min="1796" max="1796" width="17.7109375" style="29" bestFit="1" customWidth="1"/>
    <col min="1797" max="1797" width="17.140625" style="29" bestFit="1" customWidth="1"/>
    <col min="1798" max="1798" width="15.140625" style="29" bestFit="1" customWidth="1"/>
    <col min="1799" max="1799" width="3.85546875" style="29" customWidth="1"/>
    <col min="1800" max="2046" width="11.7109375" style="29"/>
    <col min="2047" max="2047" width="3.140625" style="29" customWidth="1"/>
    <col min="2048" max="2049" width="4.140625" style="29" customWidth="1"/>
    <col min="2050" max="2050" width="70.42578125" style="29" customWidth="1"/>
    <col min="2051" max="2051" width="14.7109375" style="29" customWidth="1"/>
    <col min="2052" max="2052" width="17.7109375" style="29" bestFit="1" customWidth="1"/>
    <col min="2053" max="2053" width="17.140625" style="29" bestFit="1" customWidth="1"/>
    <col min="2054" max="2054" width="15.140625" style="29" bestFit="1" customWidth="1"/>
    <col min="2055" max="2055" width="3.85546875" style="29" customWidth="1"/>
    <col min="2056" max="2302" width="11.7109375" style="29"/>
    <col min="2303" max="2303" width="3.140625" style="29" customWidth="1"/>
    <col min="2304" max="2305" width="4.140625" style="29" customWidth="1"/>
    <col min="2306" max="2306" width="70.42578125" style="29" customWidth="1"/>
    <col min="2307" max="2307" width="14.7109375" style="29" customWidth="1"/>
    <col min="2308" max="2308" width="17.7109375" style="29" bestFit="1" customWidth="1"/>
    <col min="2309" max="2309" width="17.140625" style="29" bestFit="1" customWidth="1"/>
    <col min="2310" max="2310" width="15.140625" style="29" bestFit="1" customWidth="1"/>
    <col min="2311" max="2311" width="3.85546875" style="29" customWidth="1"/>
    <col min="2312" max="2558" width="11.7109375" style="29"/>
    <col min="2559" max="2559" width="3.140625" style="29" customWidth="1"/>
    <col min="2560" max="2561" width="4.140625" style="29" customWidth="1"/>
    <col min="2562" max="2562" width="70.42578125" style="29" customWidth="1"/>
    <col min="2563" max="2563" width="14.7109375" style="29" customWidth="1"/>
    <col min="2564" max="2564" width="17.7109375" style="29" bestFit="1" customWidth="1"/>
    <col min="2565" max="2565" width="17.140625" style="29" bestFit="1" customWidth="1"/>
    <col min="2566" max="2566" width="15.140625" style="29" bestFit="1" customWidth="1"/>
    <col min="2567" max="2567" width="3.85546875" style="29" customWidth="1"/>
    <col min="2568" max="2814" width="11.7109375" style="29"/>
    <col min="2815" max="2815" width="3.140625" style="29" customWidth="1"/>
    <col min="2816" max="2817" width="4.140625" style="29" customWidth="1"/>
    <col min="2818" max="2818" width="70.42578125" style="29" customWidth="1"/>
    <col min="2819" max="2819" width="14.7109375" style="29" customWidth="1"/>
    <col min="2820" max="2820" width="17.7109375" style="29" bestFit="1" customWidth="1"/>
    <col min="2821" max="2821" width="17.140625" style="29" bestFit="1" customWidth="1"/>
    <col min="2822" max="2822" width="15.140625" style="29" bestFit="1" customWidth="1"/>
    <col min="2823" max="2823" width="3.85546875" style="29" customWidth="1"/>
    <col min="2824" max="3070" width="11.7109375" style="29"/>
    <col min="3071" max="3071" width="3.140625" style="29" customWidth="1"/>
    <col min="3072" max="3073" width="4.140625" style="29" customWidth="1"/>
    <col min="3074" max="3074" width="70.42578125" style="29" customWidth="1"/>
    <col min="3075" max="3075" width="14.7109375" style="29" customWidth="1"/>
    <col min="3076" max="3076" width="17.7109375" style="29" bestFit="1" customWidth="1"/>
    <col min="3077" max="3077" width="17.140625" style="29" bestFit="1" customWidth="1"/>
    <col min="3078" max="3078" width="15.140625" style="29" bestFit="1" customWidth="1"/>
    <col min="3079" max="3079" width="3.85546875" style="29" customWidth="1"/>
    <col min="3080" max="3326" width="11.7109375" style="29"/>
    <col min="3327" max="3327" width="3.140625" style="29" customWidth="1"/>
    <col min="3328" max="3329" width="4.140625" style="29" customWidth="1"/>
    <col min="3330" max="3330" width="70.42578125" style="29" customWidth="1"/>
    <col min="3331" max="3331" width="14.7109375" style="29" customWidth="1"/>
    <col min="3332" max="3332" width="17.7109375" style="29" bestFit="1" customWidth="1"/>
    <col min="3333" max="3333" width="17.140625" style="29" bestFit="1" customWidth="1"/>
    <col min="3334" max="3334" width="15.140625" style="29" bestFit="1" customWidth="1"/>
    <col min="3335" max="3335" width="3.85546875" style="29" customWidth="1"/>
    <col min="3336" max="3582" width="11.7109375" style="29"/>
    <col min="3583" max="3583" width="3.140625" style="29" customWidth="1"/>
    <col min="3584" max="3585" width="4.140625" style="29" customWidth="1"/>
    <col min="3586" max="3586" width="70.42578125" style="29" customWidth="1"/>
    <col min="3587" max="3587" width="14.7109375" style="29" customWidth="1"/>
    <col min="3588" max="3588" width="17.7109375" style="29" bestFit="1" customWidth="1"/>
    <col min="3589" max="3589" width="17.140625" style="29" bestFit="1" customWidth="1"/>
    <col min="3590" max="3590" width="15.140625" style="29" bestFit="1" customWidth="1"/>
    <col min="3591" max="3591" width="3.85546875" style="29" customWidth="1"/>
    <col min="3592" max="3838" width="11.7109375" style="29"/>
    <col min="3839" max="3839" width="3.140625" style="29" customWidth="1"/>
    <col min="3840" max="3841" width="4.140625" style="29" customWidth="1"/>
    <col min="3842" max="3842" width="70.42578125" style="29" customWidth="1"/>
    <col min="3843" max="3843" width="14.7109375" style="29" customWidth="1"/>
    <col min="3844" max="3844" width="17.7109375" style="29" bestFit="1" customWidth="1"/>
    <col min="3845" max="3845" width="17.140625" style="29" bestFit="1" customWidth="1"/>
    <col min="3846" max="3846" width="15.140625" style="29" bestFit="1" customWidth="1"/>
    <col min="3847" max="3847" width="3.85546875" style="29" customWidth="1"/>
    <col min="3848" max="4094" width="11.7109375" style="29"/>
    <col min="4095" max="4095" width="3.140625" style="29" customWidth="1"/>
    <col min="4096" max="4097" width="4.140625" style="29" customWidth="1"/>
    <col min="4098" max="4098" width="70.42578125" style="29" customWidth="1"/>
    <col min="4099" max="4099" width="14.7109375" style="29" customWidth="1"/>
    <col min="4100" max="4100" width="17.7109375" style="29" bestFit="1" customWidth="1"/>
    <col min="4101" max="4101" width="17.140625" style="29" bestFit="1" customWidth="1"/>
    <col min="4102" max="4102" width="15.140625" style="29" bestFit="1" customWidth="1"/>
    <col min="4103" max="4103" width="3.85546875" style="29" customWidth="1"/>
    <col min="4104" max="4350" width="11.7109375" style="29"/>
    <col min="4351" max="4351" width="3.140625" style="29" customWidth="1"/>
    <col min="4352" max="4353" width="4.140625" style="29" customWidth="1"/>
    <col min="4354" max="4354" width="70.42578125" style="29" customWidth="1"/>
    <col min="4355" max="4355" width="14.7109375" style="29" customWidth="1"/>
    <col min="4356" max="4356" width="17.7109375" style="29" bestFit="1" customWidth="1"/>
    <col min="4357" max="4357" width="17.140625" style="29" bestFit="1" customWidth="1"/>
    <col min="4358" max="4358" width="15.140625" style="29" bestFit="1" customWidth="1"/>
    <col min="4359" max="4359" width="3.85546875" style="29" customWidth="1"/>
    <col min="4360" max="4606" width="11.7109375" style="29"/>
    <col min="4607" max="4607" width="3.140625" style="29" customWidth="1"/>
    <col min="4608" max="4609" width="4.140625" style="29" customWidth="1"/>
    <col min="4610" max="4610" width="70.42578125" style="29" customWidth="1"/>
    <col min="4611" max="4611" width="14.7109375" style="29" customWidth="1"/>
    <col min="4612" max="4612" width="17.7109375" style="29" bestFit="1" customWidth="1"/>
    <col min="4613" max="4613" width="17.140625" style="29" bestFit="1" customWidth="1"/>
    <col min="4614" max="4614" width="15.140625" style="29" bestFit="1" customWidth="1"/>
    <col min="4615" max="4615" width="3.85546875" style="29" customWidth="1"/>
    <col min="4616" max="4862" width="11.7109375" style="29"/>
    <col min="4863" max="4863" width="3.140625" style="29" customWidth="1"/>
    <col min="4864" max="4865" width="4.140625" style="29" customWidth="1"/>
    <col min="4866" max="4866" width="70.42578125" style="29" customWidth="1"/>
    <col min="4867" max="4867" width="14.7109375" style="29" customWidth="1"/>
    <col min="4868" max="4868" width="17.7109375" style="29" bestFit="1" customWidth="1"/>
    <col min="4869" max="4869" width="17.140625" style="29" bestFit="1" customWidth="1"/>
    <col min="4870" max="4870" width="15.140625" style="29" bestFit="1" customWidth="1"/>
    <col min="4871" max="4871" width="3.85546875" style="29" customWidth="1"/>
    <col min="4872" max="5118" width="11.7109375" style="29"/>
    <col min="5119" max="5119" width="3.140625" style="29" customWidth="1"/>
    <col min="5120" max="5121" width="4.140625" style="29" customWidth="1"/>
    <col min="5122" max="5122" width="70.42578125" style="29" customWidth="1"/>
    <col min="5123" max="5123" width="14.7109375" style="29" customWidth="1"/>
    <col min="5124" max="5124" width="17.7109375" style="29" bestFit="1" customWidth="1"/>
    <col min="5125" max="5125" width="17.140625" style="29" bestFit="1" customWidth="1"/>
    <col min="5126" max="5126" width="15.140625" style="29" bestFit="1" customWidth="1"/>
    <col min="5127" max="5127" width="3.85546875" style="29" customWidth="1"/>
    <col min="5128" max="5374" width="11.7109375" style="29"/>
    <col min="5375" max="5375" width="3.140625" style="29" customWidth="1"/>
    <col min="5376" max="5377" width="4.140625" style="29" customWidth="1"/>
    <col min="5378" max="5378" width="70.42578125" style="29" customWidth="1"/>
    <col min="5379" max="5379" width="14.7109375" style="29" customWidth="1"/>
    <col min="5380" max="5380" width="17.7109375" style="29" bestFit="1" customWidth="1"/>
    <col min="5381" max="5381" width="17.140625" style="29" bestFit="1" customWidth="1"/>
    <col min="5382" max="5382" width="15.140625" style="29" bestFit="1" customWidth="1"/>
    <col min="5383" max="5383" width="3.85546875" style="29" customWidth="1"/>
    <col min="5384" max="5630" width="11.7109375" style="29"/>
    <col min="5631" max="5631" width="3.140625" style="29" customWidth="1"/>
    <col min="5632" max="5633" width="4.140625" style="29" customWidth="1"/>
    <col min="5634" max="5634" width="70.42578125" style="29" customWidth="1"/>
    <col min="5635" max="5635" width="14.7109375" style="29" customWidth="1"/>
    <col min="5636" max="5636" width="17.7109375" style="29" bestFit="1" customWidth="1"/>
    <col min="5637" max="5637" width="17.140625" style="29" bestFit="1" customWidth="1"/>
    <col min="5638" max="5638" width="15.140625" style="29" bestFit="1" customWidth="1"/>
    <col min="5639" max="5639" width="3.85546875" style="29" customWidth="1"/>
    <col min="5640" max="5886" width="11.7109375" style="29"/>
    <col min="5887" max="5887" width="3.140625" style="29" customWidth="1"/>
    <col min="5888" max="5889" width="4.140625" style="29" customWidth="1"/>
    <col min="5890" max="5890" width="70.42578125" style="29" customWidth="1"/>
    <col min="5891" max="5891" width="14.7109375" style="29" customWidth="1"/>
    <col min="5892" max="5892" width="17.7109375" style="29" bestFit="1" customWidth="1"/>
    <col min="5893" max="5893" width="17.140625" style="29" bestFit="1" customWidth="1"/>
    <col min="5894" max="5894" width="15.140625" style="29" bestFit="1" customWidth="1"/>
    <col min="5895" max="5895" width="3.85546875" style="29" customWidth="1"/>
    <col min="5896" max="6142" width="11.7109375" style="29"/>
    <col min="6143" max="6143" width="3.140625" style="29" customWidth="1"/>
    <col min="6144" max="6145" width="4.140625" style="29" customWidth="1"/>
    <col min="6146" max="6146" width="70.42578125" style="29" customWidth="1"/>
    <col min="6147" max="6147" width="14.7109375" style="29" customWidth="1"/>
    <col min="6148" max="6148" width="17.7109375" style="29" bestFit="1" customWidth="1"/>
    <col min="6149" max="6149" width="17.140625" style="29" bestFit="1" customWidth="1"/>
    <col min="6150" max="6150" width="15.140625" style="29" bestFit="1" customWidth="1"/>
    <col min="6151" max="6151" width="3.85546875" style="29" customWidth="1"/>
    <col min="6152" max="6398" width="11.7109375" style="29"/>
    <col min="6399" max="6399" width="3.140625" style="29" customWidth="1"/>
    <col min="6400" max="6401" width="4.140625" style="29" customWidth="1"/>
    <col min="6402" max="6402" width="70.42578125" style="29" customWidth="1"/>
    <col min="6403" max="6403" width="14.7109375" style="29" customWidth="1"/>
    <col min="6404" max="6404" width="17.7109375" style="29" bestFit="1" customWidth="1"/>
    <col min="6405" max="6405" width="17.140625" style="29" bestFit="1" customWidth="1"/>
    <col min="6406" max="6406" width="15.140625" style="29" bestFit="1" customWidth="1"/>
    <col min="6407" max="6407" width="3.85546875" style="29" customWidth="1"/>
    <col min="6408" max="6654" width="11.7109375" style="29"/>
    <col min="6655" max="6655" width="3.140625" style="29" customWidth="1"/>
    <col min="6656" max="6657" width="4.140625" style="29" customWidth="1"/>
    <col min="6658" max="6658" width="70.42578125" style="29" customWidth="1"/>
    <col min="6659" max="6659" width="14.7109375" style="29" customWidth="1"/>
    <col min="6660" max="6660" width="17.7109375" style="29" bestFit="1" customWidth="1"/>
    <col min="6661" max="6661" width="17.140625" style="29" bestFit="1" customWidth="1"/>
    <col min="6662" max="6662" width="15.140625" style="29" bestFit="1" customWidth="1"/>
    <col min="6663" max="6663" width="3.85546875" style="29" customWidth="1"/>
    <col min="6664" max="6910" width="11.7109375" style="29"/>
    <col min="6911" max="6911" width="3.140625" style="29" customWidth="1"/>
    <col min="6912" max="6913" width="4.140625" style="29" customWidth="1"/>
    <col min="6914" max="6914" width="70.42578125" style="29" customWidth="1"/>
    <col min="6915" max="6915" width="14.7109375" style="29" customWidth="1"/>
    <col min="6916" max="6916" width="17.7109375" style="29" bestFit="1" customWidth="1"/>
    <col min="6917" max="6917" width="17.140625" style="29" bestFit="1" customWidth="1"/>
    <col min="6918" max="6918" width="15.140625" style="29" bestFit="1" customWidth="1"/>
    <col min="6919" max="6919" width="3.85546875" style="29" customWidth="1"/>
    <col min="6920" max="7166" width="11.7109375" style="29"/>
    <col min="7167" max="7167" width="3.140625" style="29" customWidth="1"/>
    <col min="7168" max="7169" width="4.140625" style="29" customWidth="1"/>
    <col min="7170" max="7170" width="70.42578125" style="29" customWidth="1"/>
    <col min="7171" max="7171" width="14.7109375" style="29" customWidth="1"/>
    <col min="7172" max="7172" width="17.7109375" style="29" bestFit="1" customWidth="1"/>
    <col min="7173" max="7173" width="17.140625" style="29" bestFit="1" customWidth="1"/>
    <col min="7174" max="7174" width="15.140625" style="29" bestFit="1" customWidth="1"/>
    <col min="7175" max="7175" width="3.85546875" style="29" customWidth="1"/>
    <col min="7176" max="7422" width="11.7109375" style="29"/>
    <col min="7423" max="7423" width="3.140625" style="29" customWidth="1"/>
    <col min="7424" max="7425" width="4.140625" style="29" customWidth="1"/>
    <col min="7426" max="7426" width="70.42578125" style="29" customWidth="1"/>
    <col min="7427" max="7427" width="14.7109375" style="29" customWidth="1"/>
    <col min="7428" max="7428" width="17.7109375" style="29" bestFit="1" customWidth="1"/>
    <col min="7429" max="7429" width="17.140625" style="29" bestFit="1" customWidth="1"/>
    <col min="7430" max="7430" width="15.140625" style="29" bestFit="1" customWidth="1"/>
    <col min="7431" max="7431" width="3.85546875" style="29" customWidth="1"/>
    <col min="7432" max="7678" width="11.7109375" style="29"/>
    <col min="7679" max="7679" width="3.140625" style="29" customWidth="1"/>
    <col min="7680" max="7681" width="4.140625" style="29" customWidth="1"/>
    <col min="7682" max="7682" width="70.42578125" style="29" customWidth="1"/>
    <col min="7683" max="7683" width="14.7109375" style="29" customWidth="1"/>
    <col min="7684" max="7684" width="17.7109375" style="29" bestFit="1" customWidth="1"/>
    <col min="7685" max="7685" width="17.140625" style="29" bestFit="1" customWidth="1"/>
    <col min="7686" max="7686" width="15.140625" style="29" bestFit="1" customWidth="1"/>
    <col min="7687" max="7687" width="3.85546875" style="29" customWidth="1"/>
    <col min="7688" max="7934" width="11.7109375" style="29"/>
    <col min="7935" max="7935" width="3.140625" style="29" customWidth="1"/>
    <col min="7936" max="7937" width="4.140625" style="29" customWidth="1"/>
    <col min="7938" max="7938" width="70.42578125" style="29" customWidth="1"/>
    <col min="7939" max="7939" width="14.7109375" style="29" customWidth="1"/>
    <col min="7940" max="7940" width="17.7109375" style="29" bestFit="1" customWidth="1"/>
    <col min="7941" max="7941" width="17.140625" style="29" bestFit="1" customWidth="1"/>
    <col min="7942" max="7942" width="15.140625" style="29" bestFit="1" customWidth="1"/>
    <col min="7943" max="7943" width="3.85546875" style="29" customWidth="1"/>
    <col min="7944" max="8190" width="11.7109375" style="29"/>
    <col min="8191" max="8191" width="3.140625" style="29" customWidth="1"/>
    <col min="8192" max="8193" width="4.140625" style="29" customWidth="1"/>
    <col min="8194" max="8194" width="70.42578125" style="29" customWidth="1"/>
    <col min="8195" max="8195" width="14.7109375" style="29" customWidth="1"/>
    <col min="8196" max="8196" width="17.7109375" style="29" bestFit="1" customWidth="1"/>
    <col min="8197" max="8197" width="17.140625" style="29" bestFit="1" customWidth="1"/>
    <col min="8198" max="8198" width="15.140625" style="29" bestFit="1" customWidth="1"/>
    <col min="8199" max="8199" width="3.85546875" style="29" customWidth="1"/>
    <col min="8200" max="8446" width="11.7109375" style="29"/>
    <col min="8447" max="8447" width="3.140625" style="29" customWidth="1"/>
    <col min="8448" max="8449" width="4.140625" style="29" customWidth="1"/>
    <col min="8450" max="8450" width="70.42578125" style="29" customWidth="1"/>
    <col min="8451" max="8451" width="14.7109375" style="29" customWidth="1"/>
    <col min="8452" max="8452" width="17.7109375" style="29" bestFit="1" customWidth="1"/>
    <col min="8453" max="8453" width="17.140625" style="29" bestFit="1" customWidth="1"/>
    <col min="8454" max="8454" width="15.140625" style="29" bestFit="1" customWidth="1"/>
    <col min="8455" max="8455" width="3.85546875" style="29" customWidth="1"/>
    <col min="8456" max="8702" width="11.7109375" style="29"/>
    <col min="8703" max="8703" width="3.140625" style="29" customWidth="1"/>
    <col min="8704" max="8705" width="4.140625" style="29" customWidth="1"/>
    <col min="8706" max="8706" width="70.42578125" style="29" customWidth="1"/>
    <col min="8707" max="8707" width="14.7109375" style="29" customWidth="1"/>
    <col min="8708" max="8708" width="17.7109375" style="29" bestFit="1" customWidth="1"/>
    <col min="8709" max="8709" width="17.140625" style="29" bestFit="1" customWidth="1"/>
    <col min="8710" max="8710" width="15.140625" style="29" bestFit="1" customWidth="1"/>
    <col min="8711" max="8711" width="3.85546875" style="29" customWidth="1"/>
    <col min="8712" max="8958" width="11.7109375" style="29"/>
    <col min="8959" max="8959" width="3.140625" style="29" customWidth="1"/>
    <col min="8960" max="8961" width="4.140625" style="29" customWidth="1"/>
    <col min="8962" max="8962" width="70.42578125" style="29" customWidth="1"/>
    <col min="8963" max="8963" width="14.7109375" style="29" customWidth="1"/>
    <col min="8964" max="8964" width="17.7109375" style="29" bestFit="1" customWidth="1"/>
    <col min="8965" max="8965" width="17.140625" style="29" bestFit="1" customWidth="1"/>
    <col min="8966" max="8966" width="15.140625" style="29" bestFit="1" customWidth="1"/>
    <col min="8967" max="8967" width="3.85546875" style="29" customWidth="1"/>
    <col min="8968" max="9214" width="11.7109375" style="29"/>
    <col min="9215" max="9215" width="3.140625" style="29" customWidth="1"/>
    <col min="9216" max="9217" width="4.140625" style="29" customWidth="1"/>
    <col min="9218" max="9218" width="70.42578125" style="29" customWidth="1"/>
    <col min="9219" max="9219" width="14.7109375" style="29" customWidth="1"/>
    <col min="9220" max="9220" width="17.7109375" style="29" bestFit="1" customWidth="1"/>
    <col min="9221" max="9221" width="17.140625" style="29" bestFit="1" customWidth="1"/>
    <col min="9222" max="9222" width="15.140625" style="29" bestFit="1" customWidth="1"/>
    <col min="9223" max="9223" width="3.85546875" style="29" customWidth="1"/>
    <col min="9224" max="9470" width="11.7109375" style="29"/>
    <col min="9471" max="9471" width="3.140625" style="29" customWidth="1"/>
    <col min="9472" max="9473" width="4.140625" style="29" customWidth="1"/>
    <col min="9474" max="9474" width="70.42578125" style="29" customWidth="1"/>
    <col min="9475" max="9475" width="14.7109375" style="29" customWidth="1"/>
    <col min="9476" max="9476" width="17.7109375" style="29" bestFit="1" customWidth="1"/>
    <col min="9477" max="9477" width="17.140625" style="29" bestFit="1" customWidth="1"/>
    <col min="9478" max="9478" width="15.140625" style="29" bestFit="1" customWidth="1"/>
    <col min="9479" max="9479" width="3.85546875" style="29" customWidth="1"/>
    <col min="9480" max="9726" width="11.7109375" style="29"/>
    <col min="9727" max="9727" width="3.140625" style="29" customWidth="1"/>
    <col min="9728" max="9729" width="4.140625" style="29" customWidth="1"/>
    <col min="9730" max="9730" width="70.42578125" style="29" customWidth="1"/>
    <col min="9731" max="9731" width="14.7109375" style="29" customWidth="1"/>
    <col min="9732" max="9732" width="17.7109375" style="29" bestFit="1" customWidth="1"/>
    <col min="9733" max="9733" width="17.140625" style="29" bestFit="1" customWidth="1"/>
    <col min="9734" max="9734" width="15.140625" style="29" bestFit="1" customWidth="1"/>
    <col min="9735" max="9735" width="3.85546875" style="29" customWidth="1"/>
    <col min="9736" max="9982" width="11.7109375" style="29"/>
    <col min="9983" max="9983" width="3.140625" style="29" customWidth="1"/>
    <col min="9984" max="9985" width="4.140625" style="29" customWidth="1"/>
    <col min="9986" max="9986" width="70.42578125" style="29" customWidth="1"/>
    <col min="9987" max="9987" width="14.7109375" style="29" customWidth="1"/>
    <col min="9988" max="9988" width="17.7109375" style="29" bestFit="1" customWidth="1"/>
    <col min="9989" max="9989" width="17.140625" style="29" bestFit="1" customWidth="1"/>
    <col min="9990" max="9990" width="15.140625" style="29" bestFit="1" customWidth="1"/>
    <col min="9991" max="9991" width="3.85546875" style="29" customWidth="1"/>
    <col min="9992" max="10238" width="11.7109375" style="29"/>
    <col min="10239" max="10239" width="3.140625" style="29" customWidth="1"/>
    <col min="10240" max="10241" width="4.140625" style="29" customWidth="1"/>
    <col min="10242" max="10242" width="70.42578125" style="29" customWidth="1"/>
    <col min="10243" max="10243" width="14.7109375" style="29" customWidth="1"/>
    <col min="10244" max="10244" width="17.7109375" style="29" bestFit="1" customWidth="1"/>
    <col min="10245" max="10245" width="17.140625" style="29" bestFit="1" customWidth="1"/>
    <col min="10246" max="10246" width="15.140625" style="29" bestFit="1" customWidth="1"/>
    <col min="10247" max="10247" width="3.85546875" style="29" customWidth="1"/>
    <col min="10248" max="10494" width="11.7109375" style="29"/>
    <col min="10495" max="10495" width="3.140625" style="29" customWidth="1"/>
    <col min="10496" max="10497" width="4.140625" style="29" customWidth="1"/>
    <col min="10498" max="10498" width="70.42578125" style="29" customWidth="1"/>
    <col min="10499" max="10499" width="14.7109375" style="29" customWidth="1"/>
    <col min="10500" max="10500" width="17.7109375" style="29" bestFit="1" customWidth="1"/>
    <col min="10501" max="10501" width="17.140625" style="29" bestFit="1" customWidth="1"/>
    <col min="10502" max="10502" width="15.140625" style="29" bestFit="1" customWidth="1"/>
    <col min="10503" max="10503" width="3.85546875" style="29" customWidth="1"/>
    <col min="10504" max="10750" width="11.7109375" style="29"/>
    <col min="10751" max="10751" width="3.140625" style="29" customWidth="1"/>
    <col min="10752" max="10753" width="4.140625" style="29" customWidth="1"/>
    <col min="10754" max="10754" width="70.42578125" style="29" customWidth="1"/>
    <col min="10755" max="10755" width="14.7109375" style="29" customWidth="1"/>
    <col min="10756" max="10756" width="17.7109375" style="29" bestFit="1" customWidth="1"/>
    <col min="10757" max="10757" width="17.140625" style="29" bestFit="1" customWidth="1"/>
    <col min="10758" max="10758" width="15.140625" style="29" bestFit="1" customWidth="1"/>
    <col min="10759" max="10759" width="3.85546875" style="29" customWidth="1"/>
    <col min="10760" max="11006" width="11.7109375" style="29"/>
    <col min="11007" max="11007" width="3.140625" style="29" customWidth="1"/>
    <col min="11008" max="11009" width="4.140625" style="29" customWidth="1"/>
    <col min="11010" max="11010" width="70.42578125" style="29" customWidth="1"/>
    <col min="11011" max="11011" width="14.7109375" style="29" customWidth="1"/>
    <col min="11012" max="11012" width="17.7109375" style="29" bestFit="1" customWidth="1"/>
    <col min="11013" max="11013" width="17.140625" style="29" bestFit="1" customWidth="1"/>
    <col min="11014" max="11014" width="15.140625" style="29" bestFit="1" customWidth="1"/>
    <col min="11015" max="11015" width="3.85546875" style="29" customWidth="1"/>
    <col min="11016" max="11262" width="11.7109375" style="29"/>
    <col min="11263" max="11263" width="3.140625" style="29" customWidth="1"/>
    <col min="11264" max="11265" width="4.140625" style="29" customWidth="1"/>
    <col min="11266" max="11266" width="70.42578125" style="29" customWidth="1"/>
    <col min="11267" max="11267" width="14.7109375" style="29" customWidth="1"/>
    <col min="11268" max="11268" width="17.7109375" style="29" bestFit="1" customWidth="1"/>
    <col min="11269" max="11269" width="17.140625" style="29" bestFit="1" customWidth="1"/>
    <col min="11270" max="11270" width="15.140625" style="29" bestFit="1" customWidth="1"/>
    <col min="11271" max="11271" width="3.85546875" style="29" customWidth="1"/>
    <col min="11272" max="11518" width="11.7109375" style="29"/>
    <col min="11519" max="11519" width="3.140625" style="29" customWidth="1"/>
    <col min="11520" max="11521" width="4.140625" style="29" customWidth="1"/>
    <col min="11522" max="11522" width="70.42578125" style="29" customWidth="1"/>
    <col min="11523" max="11523" width="14.7109375" style="29" customWidth="1"/>
    <col min="11524" max="11524" width="17.7109375" style="29" bestFit="1" customWidth="1"/>
    <col min="11525" max="11525" width="17.140625" style="29" bestFit="1" customWidth="1"/>
    <col min="11526" max="11526" width="15.140625" style="29" bestFit="1" customWidth="1"/>
    <col min="11527" max="11527" width="3.85546875" style="29" customWidth="1"/>
    <col min="11528" max="11774" width="11.7109375" style="29"/>
    <col min="11775" max="11775" width="3.140625" style="29" customWidth="1"/>
    <col min="11776" max="11777" width="4.140625" style="29" customWidth="1"/>
    <col min="11778" max="11778" width="70.42578125" style="29" customWidth="1"/>
    <col min="11779" max="11779" width="14.7109375" style="29" customWidth="1"/>
    <col min="11780" max="11780" width="17.7109375" style="29" bestFit="1" customWidth="1"/>
    <col min="11781" max="11781" width="17.140625" style="29" bestFit="1" customWidth="1"/>
    <col min="11782" max="11782" width="15.140625" style="29" bestFit="1" customWidth="1"/>
    <col min="11783" max="11783" width="3.85546875" style="29" customWidth="1"/>
    <col min="11784" max="12030" width="11.7109375" style="29"/>
    <col min="12031" max="12031" width="3.140625" style="29" customWidth="1"/>
    <col min="12032" max="12033" width="4.140625" style="29" customWidth="1"/>
    <col min="12034" max="12034" width="70.42578125" style="29" customWidth="1"/>
    <col min="12035" max="12035" width="14.7109375" style="29" customWidth="1"/>
    <col min="12036" max="12036" width="17.7109375" style="29" bestFit="1" customWidth="1"/>
    <col min="12037" max="12037" width="17.140625" style="29" bestFit="1" customWidth="1"/>
    <col min="12038" max="12038" width="15.140625" style="29" bestFit="1" customWidth="1"/>
    <col min="12039" max="12039" width="3.85546875" style="29" customWidth="1"/>
    <col min="12040" max="12286" width="11.7109375" style="29"/>
    <col min="12287" max="12287" width="3.140625" style="29" customWidth="1"/>
    <col min="12288" max="12289" width="4.140625" style="29" customWidth="1"/>
    <col min="12290" max="12290" width="70.42578125" style="29" customWidth="1"/>
    <col min="12291" max="12291" width="14.7109375" style="29" customWidth="1"/>
    <col min="12292" max="12292" width="17.7109375" style="29" bestFit="1" customWidth="1"/>
    <col min="12293" max="12293" width="17.140625" style="29" bestFit="1" customWidth="1"/>
    <col min="12294" max="12294" width="15.140625" style="29" bestFit="1" customWidth="1"/>
    <col min="12295" max="12295" width="3.85546875" style="29" customWidth="1"/>
    <col min="12296" max="12542" width="11.7109375" style="29"/>
    <col min="12543" max="12543" width="3.140625" style="29" customWidth="1"/>
    <col min="12544" max="12545" width="4.140625" style="29" customWidth="1"/>
    <col min="12546" max="12546" width="70.42578125" style="29" customWidth="1"/>
    <col min="12547" max="12547" width="14.7109375" style="29" customWidth="1"/>
    <col min="12548" max="12548" width="17.7109375" style="29" bestFit="1" customWidth="1"/>
    <col min="12549" max="12549" width="17.140625" style="29" bestFit="1" customWidth="1"/>
    <col min="12550" max="12550" width="15.140625" style="29" bestFit="1" customWidth="1"/>
    <col min="12551" max="12551" width="3.85546875" style="29" customWidth="1"/>
    <col min="12552" max="12798" width="11.7109375" style="29"/>
    <col min="12799" max="12799" width="3.140625" style="29" customWidth="1"/>
    <col min="12800" max="12801" width="4.140625" style="29" customWidth="1"/>
    <col min="12802" max="12802" width="70.42578125" style="29" customWidth="1"/>
    <col min="12803" max="12803" width="14.7109375" style="29" customWidth="1"/>
    <col min="12804" max="12804" width="17.7109375" style="29" bestFit="1" customWidth="1"/>
    <col min="12805" max="12805" width="17.140625" style="29" bestFit="1" customWidth="1"/>
    <col min="12806" max="12806" width="15.140625" style="29" bestFit="1" customWidth="1"/>
    <col min="12807" max="12807" width="3.85546875" style="29" customWidth="1"/>
    <col min="12808" max="13054" width="11.7109375" style="29"/>
    <col min="13055" max="13055" width="3.140625" style="29" customWidth="1"/>
    <col min="13056" max="13057" width="4.140625" style="29" customWidth="1"/>
    <col min="13058" max="13058" width="70.42578125" style="29" customWidth="1"/>
    <col min="13059" max="13059" width="14.7109375" style="29" customWidth="1"/>
    <col min="13060" max="13060" width="17.7109375" style="29" bestFit="1" customWidth="1"/>
    <col min="13061" max="13061" width="17.140625" style="29" bestFit="1" customWidth="1"/>
    <col min="13062" max="13062" width="15.140625" style="29" bestFit="1" customWidth="1"/>
    <col min="13063" max="13063" width="3.85546875" style="29" customWidth="1"/>
    <col min="13064" max="13310" width="11.7109375" style="29"/>
    <col min="13311" max="13311" width="3.140625" style="29" customWidth="1"/>
    <col min="13312" max="13313" width="4.140625" style="29" customWidth="1"/>
    <col min="13314" max="13314" width="70.42578125" style="29" customWidth="1"/>
    <col min="13315" max="13315" width="14.7109375" style="29" customWidth="1"/>
    <col min="13316" max="13316" width="17.7109375" style="29" bestFit="1" customWidth="1"/>
    <col min="13317" max="13317" width="17.140625" style="29" bestFit="1" customWidth="1"/>
    <col min="13318" max="13318" width="15.140625" style="29" bestFit="1" customWidth="1"/>
    <col min="13319" max="13319" width="3.85546875" style="29" customWidth="1"/>
    <col min="13320" max="13566" width="11.7109375" style="29"/>
    <col min="13567" max="13567" width="3.140625" style="29" customWidth="1"/>
    <col min="13568" max="13569" width="4.140625" style="29" customWidth="1"/>
    <col min="13570" max="13570" width="70.42578125" style="29" customWidth="1"/>
    <col min="13571" max="13571" width="14.7109375" style="29" customWidth="1"/>
    <col min="13572" max="13572" width="17.7109375" style="29" bestFit="1" customWidth="1"/>
    <col min="13573" max="13573" width="17.140625" style="29" bestFit="1" customWidth="1"/>
    <col min="13574" max="13574" width="15.140625" style="29" bestFit="1" customWidth="1"/>
    <col min="13575" max="13575" width="3.85546875" style="29" customWidth="1"/>
    <col min="13576" max="13822" width="11.7109375" style="29"/>
    <col min="13823" max="13823" width="3.140625" style="29" customWidth="1"/>
    <col min="13824" max="13825" width="4.140625" style="29" customWidth="1"/>
    <col min="13826" max="13826" width="70.42578125" style="29" customWidth="1"/>
    <col min="13827" max="13827" width="14.7109375" style="29" customWidth="1"/>
    <col min="13828" max="13828" width="17.7109375" style="29" bestFit="1" customWidth="1"/>
    <col min="13829" max="13829" width="17.140625" style="29" bestFit="1" customWidth="1"/>
    <col min="13830" max="13830" width="15.140625" style="29" bestFit="1" customWidth="1"/>
    <col min="13831" max="13831" width="3.85546875" style="29" customWidth="1"/>
    <col min="13832" max="14078" width="11.7109375" style="29"/>
    <col min="14079" max="14079" width="3.140625" style="29" customWidth="1"/>
    <col min="14080" max="14081" width="4.140625" style="29" customWidth="1"/>
    <col min="14082" max="14082" width="70.42578125" style="29" customWidth="1"/>
    <col min="14083" max="14083" width="14.7109375" style="29" customWidth="1"/>
    <col min="14084" max="14084" width="17.7109375" style="29" bestFit="1" customWidth="1"/>
    <col min="14085" max="14085" width="17.140625" style="29" bestFit="1" customWidth="1"/>
    <col min="14086" max="14086" width="15.140625" style="29" bestFit="1" customWidth="1"/>
    <col min="14087" max="14087" width="3.85546875" style="29" customWidth="1"/>
    <col min="14088" max="14334" width="11.7109375" style="29"/>
    <col min="14335" max="14335" width="3.140625" style="29" customWidth="1"/>
    <col min="14336" max="14337" width="4.140625" style="29" customWidth="1"/>
    <col min="14338" max="14338" width="70.42578125" style="29" customWidth="1"/>
    <col min="14339" max="14339" width="14.7109375" style="29" customWidth="1"/>
    <col min="14340" max="14340" width="17.7109375" style="29" bestFit="1" customWidth="1"/>
    <col min="14341" max="14341" width="17.140625" style="29" bestFit="1" customWidth="1"/>
    <col min="14342" max="14342" width="15.140625" style="29" bestFit="1" customWidth="1"/>
    <col min="14343" max="14343" width="3.85546875" style="29" customWidth="1"/>
    <col min="14344" max="14590" width="11.7109375" style="29"/>
    <col min="14591" max="14591" width="3.140625" style="29" customWidth="1"/>
    <col min="14592" max="14593" width="4.140625" style="29" customWidth="1"/>
    <col min="14594" max="14594" width="70.42578125" style="29" customWidth="1"/>
    <col min="14595" max="14595" width="14.7109375" style="29" customWidth="1"/>
    <col min="14596" max="14596" width="17.7109375" style="29" bestFit="1" customWidth="1"/>
    <col min="14597" max="14597" width="17.140625" style="29" bestFit="1" customWidth="1"/>
    <col min="14598" max="14598" width="15.140625" style="29" bestFit="1" customWidth="1"/>
    <col min="14599" max="14599" width="3.85546875" style="29" customWidth="1"/>
    <col min="14600" max="14846" width="11.7109375" style="29"/>
    <col min="14847" max="14847" width="3.140625" style="29" customWidth="1"/>
    <col min="14848" max="14849" width="4.140625" style="29" customWidth="1"/>
    <col min="14850" max="14850" width="70.42578125" style="29" customWidth="1"/>
    <col min="14851" max="14851" width="14.7109375" style="29" customWidth="1"/>
    <col min="14852" max="14852" width="17.7109375" style="29" bestFit="1" customWidth="1"/>
    <col min="14853" max="14853" width="17.140625" style="29" bestFit="1" customWidth="1"/>
    <col min="14854" max="14854" width="15.140625" style="29" bestFit="1" customWidth="1"/>
    <col min="14855" max="14855" width="3.85546875" style="29" customWidth="1"/>
    <col min="14856" max="15102" width="11.7109375" style="29"/>
    <col min="15103" max="15103" width="3.140625" style="29" customWidth="1"/>
    <col min="15104" max="15105" width="4.140625" style="29" customWidth="1"/>
    <col min="15106" max="15106" width="70.42578125" style="29" customWidth="1"/>
    <col min="15107" max="15107" width="14.7109375" style="29" customWidth="1"/>
    <col min="15108" max="15108" width="17.7109375" style="29" bestFit="1" customWidth="1"/>
    <col min="15109" max="15109" width="17.140625" style="29" bestFit="1" customWidth="1"/>
    <col min="15110" max="15110" width="15.140625" style="29" bestFit="1" customWidth="1"/>
    <col min="15111" max="15111" width="3.85546875" style="29" customWidth="1"/>
    <col min="15112" max="15358" width="11.7109375" style="29"/>
    <col min="15359" max="15359" width="3.140625" style="29" customWidth="1"/>
    <col min="15360" max="15361" width="4.140625" style="29" customWidth="1"/>
    <col min="15362" max="15362" width="70.42578125" style="29" customWidth="1"/>
    <col min="15363" max="15363" width="14.7109375" style="29" customWidth="1"/>
    <col min="15364" max="15364" width="17.7109375" style="29" bestFit="1" customWidth="1"/>
    <col min="15365" max="15365" width="17.140625" style="29" bestFit="1" customWidth="1"/>
    <col min="15366" max="15366" width="15.140625" style="29" bestFit="1" customWidth="1"/>
    <col min="15367" max="15367" width="3.85546875" style="29" customWidth="1"/>
    <col min="15368" max="15614" width="11.7109375" style="29"/>
    <col min="15615" max="15615" width="3.140625" style="29" customWidth="1"/>
    <col min="15616" max="15617" width="4.140625" style="29" customWidth="1"/>
    <col min="15618" max="15618" width="70.42578125" style="29" customWidth="1"/>
    <col min="15619" max="15619" width="14.7109375" style="29" customWidth="1"/>
    <col min="15620" max="15620" width="17.7109375" style="29" bestFit="1" customWidth="1"/>
    <col min="15621" max="15621" width="17.140625" style="29" bestFit="1" customWidth="1"/>
    <col min="15622" max="15622" width="15.140625" style="29" bestFit="1" customWidth="1"/>
    <col min="15623" max="15623" width="3.85546875" style="29" customWidth="1"/>
    <col min="15624" max="15870" width="11.7109375" style="29"/>
    <col min="15871" max="15871" width="3.140625" style="29" customWidth="1"/>
    <col min="15872" max="15873" width="4.140625" style="29" customWidth="1"/>
    <col min="15874" max="15874" width="70.42578125" style="29" customWidth="1"/>
    <col min="15875" max="15875" width="14.7109375" style="29" customWidth="1"/>
    <col min="15876" max="15876" width="17.7109375" style="29" bestFit="1" customWidth="1"/>
    <col min="15877" max="15877" width="17.140625" style="29" bestFit="1" customWidth="1"/>
    <col min="15878" max="15878" width="15.140625" style="29" bestFit="1" customWidth="1"/>
    <col min="15879" max="15879" width="3.85546875" style="29" customWidth="1"/>
    <col min="15880" max="16126" width="11.7109375" style="29"/>
    <col min="16127" max="16127" width="3.140625" style="29" customWidth="1"/>
    <col min="16128" max="16129" width="4.140625" style="29" customWidth="1"/>
    <col min="16130" max="16130" width="70.42578125" style="29" customWidth="1"/>
    <col min="16131" max="16131" width="14.7109375" style="29" customWidth="1"/>
    <col min="16132" max="16132" width="17.7109375" style="29" bestFit="1" customWidth="1"/>
    <col min="16133" max="16133" width="17.140625" style="29" bestFit="1" customWidth="1"/>
    <col min="16134" max="16134" width="15.140625" style="29" bestFit="1" customWidth="1"/>
    <col min="16135" max="16135" width="3.85546875" style="29" customWidth="1"/>
    <col min="16136" max="16384" width="11.7109375" style="29"/>
  </cols>
  <sheetData>
    <row r="1" spans="1:10" ht="18.75" thickBot="1" x14ac:dyDescent="0.3">
      <c r="A1" s="151" t="s">
        <v>33</v>
      </c>
      <c r="B1" s="152"/>
      <c r="C1" s="152"/>
      <c r="D1" s="152"/>
      <c r="E1" s="152"/>
      <c r="F1" s="152"/>
      <c r="G1" s="153"/>
    </row>
    <row r="2" spans="1:10" ht="18.75" thickBot="1" x14ac:dyDescent="0.3">
      <c r="A2" s="151" t="s">
        <v>52</v>
      </c>
      <c r="B2" s="152"/>
      <c r="C2" s="152"/>
      <c r="D2" s="152"/>
      <c r="E2" s="152"/>
      <c r="F2" s="152"/>
      <c r="G2" s="153"/>
    </row>
    <row r="3" spans="1:10" ht="16.5" thickBot="1" x14ac:dyDescent="0.3">
      <c r="A3" s="96"/>
      <c r="B3" s="38"/>
      <c r="C3" s="39"/>
      <c r="D3" s="40"/>
      <c r="E3" s="40"/>
      <c r="F3" s="40"/>
      <c r="G3" s="47"/>
    </row>
    <row r="4" spans="1:10" ht="16.5" thickBot="1" x14ac:dyDescent="0.3">
      <c r="A4" s="95"/>
      <c r="B4" s="41"/>
      <c r="C4" s="174" t="s">
        <v>21</v>
      </c>
      <c r="D4" s="175"/>
      <c r="E4" s="176"/>
      <c r="G4" s="48"/>
    </row>
    <row r="5" spans="1:10" ht="32.25" thickBot="1" x14ac:dyDescent="0.3">
      <c r="A5" s="59" t="s">
        <v>0</v>
      </c>
      <c r="B5" s="59" t="s">
        <v>99</v>
      </c>
      <c r="C5" s="59" t="s">
        <v>13</v>
      </c>
      <c r="D5" s="59" t="s">
        <v>29</v>
      </c>
      <c r="E5" s="59" t="s">
        <v>15</v>
      </c>
      <c r="G5" s="48"/>
    </row>
    <row r="6" spans="1:10" ht="18.75" thickBot="1" x14ac:dyDescent="0.3">
      <c r="A6" s="113" t="str">
        <f>[1]TABLAS!B3</f>
        <v>2.1.1.</v>
      </c>
      <c r="B6" s="42" t="str">
        <f>[1]TABLAS!C3</f>
        <v>JEFE DE ADMINISTRACIÓN O SECRETARÍA</v>
      </c>
      <c r="C6" s="43">
        <f>[1]TABLAS!D3</f>
        <v>1223.44</v>
      </c>
      <c r="D6" s="43">
        <f>[1]TABLAS!E3</f>
        <v>37.76</v>
      </c>
      <c r="E6" s="43">
        <f>[1]TABLAS!F3</f>
        <v>127</v>
      </c>
      <c r="F6" s="114"/>
      <c r="G6" s="48"/>
      <c r="J6" s="30"/>
    </row>
    <row r="7" spans="1:10" ht="18.75" thickBot="1" x14ac:dyDescent="0.3">
      <c r="A7" s="113" t="str">
        <f>[1]TABLAS!B4</f>
        <v>2.1.2.</v>
      </c>
      <c r="B7" s="42" t="str">
        <f>[1]TABLAS!C4</f>
        <v>JEFE DE NEGOCIADO</v>
      </c>
      <c r="C7" s="43">
        <f>[1]TABLAS!D4</f>
        <v>1030.33</v>
      </c>
      <c r="D7" s="43">
        <f>[1]TABLAS!E4</f>
        <v>32.26</v>
      </c>
      <c r="E7" s="43">
        <f>[1]TABLAS!F4</f>
        <v>127</v>
      </c>
      <c r="F7" s="114"/>
      <c r="G7" s="48"/>
      <c r="J7" s="114"/>
    </row>
    <row r="8" spans="1:10" ht="18.75" thickBot="1" x14ac:dyDescent="0.3">
      <c r="A8" s="113" t="str">
        <f>[1]TABLAS!B5</f>
        <v>2.1.3.</v>
      </c>
      <c r="B8" s="42" t="str">
        <f>[1]TABLAS!C5</f>
        <v>OFICIAL CONTABLE</v>
      </c>
      <c r="C8" s="43">
        <f>[1]TABLAS!D5</f>
        <v>983</v>
      </c>
      <c r="D8" s="43">
        <f>[1]TABLAS!E5</f>
        <v>31.89</v>
      </c>
      <c r="E8" s="43">
        <f>[1]TABLAS!F5</f>
        <v>127</v>
      </c>
      <c r="F8" s="114"/>
      <c r="G8" s="48"/>
      <c r="I8" s="30"/>
      <c r="J8" s="30"/>
    </row>
    <row r="9" spans="1:10" ht="18.75" thickBot="1" x14ac:dyDescent="0.3">
      <c r="A9" s="113" t="str">
        <f>[1]TABLAS!B6</f>
        <v>2.1.4.</v>
      </c>
      <c r="B9" s="42" t="str">
        <f>[1]TABLAS!C6</f>
        <v>RECEPCIONISTA, TELEFONISTA</v>
      </c>
      <c r="C9" s="43">
        <f>[1]TABLAS!D6</f>
        <v>860.37</v>
      </c>
      <c r="D9" s="43">
        <f>[1]TABLAS!E6</f>
        <v>31.89</v>
      </c>
      <c r="E9" s="43">
        <f>[1]TABLAS!F6</f>
        <v>127</v>
      </c>
      <c r="F9" s="114"/>
      <c r="G9" s="48"/>
      <c r="J9" s="30"/>
    </row>
    <row r="10" spans="1:10" ht="18.75" thickBot="1" x14ac:dyDescent="0.3">
      <c r="A10" s="113" t="str">
        <f>[1]TABLAS!B7</f>
        <v>2.1.5.</v>
      </c>
      <c r="B10" s="42" t="str">
        <f>[1]TABLAS!C7</f>
        <v>AUXILIAR ADMINISTRATIVO</v>
      </c>
      <c r="C10" s="43">
        <f>[1]TABLAS!D7</f>
        <v>860.37</v>
      </c>
      <c r="D10" s="43">
        <f>[1]TABLAS!E7</f>
        <v>31.89</v>
      </c>
      <c r="E10" s="43">
        <f>[1]TABLAS!F7</f>
        <v>127</v>
      </c>
      <c r="F10" s="114"/>
      <c r="G10" s="48"/>
      <c r="J10" s="30"/>
    </row>
    <row r="11" spans="1:10" ht="18.75" thickBot="1" x14ac:dyDescent="0.3">
      <c r="A11" s="113" t="str">
        <f>[1]TABLAS!B8</f>
        <v>2.2.1.</v>
      </c>
      <c r="B11" s="42" t="str">
        <f>[1]TABLAS!C8</f>
        <v>CUIDADOR</v>
      </c>
      <c r="C11" s="43">
        <f>[1]TABLAS!D8</f>
        <v>898.65</v>
      </c>
      <c r="D11" s="43">
        <f>[1]TABLAS!E8</f>
        <v>31.89</v>
      </c>
      <c r="E11" s="43">
        <f>[1]TABLAS!F8</f>
        <v>127</v>
      </c>
      <c r="F11" s="114"/>
      <c r="G11" s="48"/>
      <c r="J11" s="30"/>
    </row>
    <row r="12" spans="1:10" ht="18.75" thickBot="1" x14ac:dyDescent="0.3">
      <c r="A12" s="113" t="str">
        <f>[1]TABLAS!B9</f>
        <v>2.3.A.1.</v>
      </c>
      <c r="B12" s="42" t="str">
        <f>[1]TABLAS!C9</f>
        <v>CONSERJE</v>
      </c>
      <c r="C12" s="43">
        <f>[1]TABLAS!D9</f>
        <v>1030.1500000000001</v>
      </c>
      <c r="D12" s="43">
        <f>[1]TABLAS!E9</f>
        <v>31.89</v>
      </c>
      <c r="E12" s="43">
        <f>[1]TABLAS!F9</f>
        <v>127</v>
      </c>
      <c r="F12" s="114"/>
      <c r="G12" s="48"/>
      <c r="J12" s="30"/>
    </row>
    <row r="13" spans="1:10" ht="18.75" thickBot="1" x14ac:dyDescent="0.3">
      <c r="A13" s="113" t="str">
        <f>[1]TABLAS!B10</f>
        <v>2.3.A.2.</v>
      </c>
      <c r="B13" s="42" t="str">
        <f>[1]TABLAS!C10</f>
        <v>PORTERO</v>
      </c>
      <c r="C13" s="43">
        <f>[1]TABLAS!D10</f>
        <v>898.65</v>
      </c>
      <c r="D13" s="43">
        <f>[1]TABLAS!E10</f>
        <v>31.89</v>
      </c>
      <c r="E13" s="43">
        <f>[1]TABLAS!F10</f>
        <v>127</v>
      </c>
      <c r="F13" s="114"/>
      <c r="G13" s="48"/>
      <c r="J13" s="30"/>
    </row>
    <row r="14" spans="1:10" ht="18.75" thickBot="1" x14ac:dyDescent="0.3">
      <c r="A14" s="113" t="str">
        <f>[1]TABLAS!B11</f>
        <v>2.3.A.3.</v>
      </c>
      <c r="B14" s="42" t="str">
        <f>[1]TABLAS!C11</f>
        <v>GUARDA, VIGILANTE</v>
      </c>
      <c r="C14" s="43">
        <f>[1]TABLAS!D11</f>
        <v>860.37</v>
      </c>
      <c r="D14" s="43">
        <f>[1]TABLAS!E11</f>
        <v>31.89</v>
      </c>
      <c r="E14" s="43">
        <f>[1]TABLAS!F11</f>
        <v>127</v>
      </c>
      <c r="F14" s="114"/>
      <c r="G14" s="48"/>
      <c r="J14" s="30"/>
    </row>
    <row r="15" spans="1:10" ht="18.75" thickBot="1" x14ac:dyDescent="0.3">
      <c r="A15" s="113" t="str">
        <f>[1]TABLAS!B12</f>
        <v>2.3.B.1.</v>
      </c>
      <c r="B15" s="42" t="str">
        <f>[1]TABLAS!C12</f>
        <v>GOBERNANTE</v>
      </c>
      <c r="C15" s="43">
        <f>[1]TABLAS!D12</f>
        <v>1030.1500000000001</v>
      </c>
      <c r="D15" s="43">
        <f>[1]TABLAS!E12</f>
        <v>31.89</v>
      </c>
      <c r="E15" s="43">
        <f>[1]TABLAS!F12</f>
        <v>127</v>
      </c>
      <c r="F15" s="114"/>
      <c r="G15" s="48"/>
      <c r="J15" s="30"/>
    </row>
    <row r="16" spans="1:10" ht="18.75" thickBot="1" x14ac:dyDescent="0.3">
      <c r="A16" s="113" t="str">
        <f>[1]TABLAS!B13</f>
        <v>2.3.B.2.</v>
      </c>
      <c r="B16" s="42" t="str">
        <f>[1]TABLAS!C13</f>
        <v>EMPLEADO DE LIMPIEZA, COSTURA, LAVADO Y PLANCHA</v>
      </c>
      <c r="C16" s="43">
        <f>[1]TABLAS!D13</f>
        <v>860.37</v>
      </c>
      <c r="D16" s="43">
        <f>[1]TABLAS!E13</f>
        <v>31.89</v>
      </c>
      <c r="E16" s="43">
        <f>[1]TABLAS!F13</f>
        <v>127</v>
      </c>
      <c r="F16" s="114"/>
      <c r="G16" s="48"/>
      <c r="J16" s="30"/>
    </row>
    <row r="17" spans="1:10" ht="18.75" thickBot="1" x14ac:dyDescent="0.3">
      <c r="A17" s="113" t="str">
        <f>[1]TABLAS!B14</f>
        <v>2.3.C.1.</v>
      </c>
      <c r="B17" s="42" t="str">
        <f>[1]TABLAS!C14</f>
        <v>JEFE DE COCINA</v>
      </c>
      <c r="C17" s="43">
        <f>[1]TABLAS!D14</f>
        <v>983</v>
      </c>
      <c r="D17" s="43">
        <f>[1]TABLAS!E14</f>
        <v>31.89</v>
      </c>
      <c r="E17" s="43">
        <f>[1]TABLAS!F14</f>
        <v>127</v>
      </c>
      <c r="F17" s="114"/>
      <c r="G17" s="48"/>
      <c r="J17" s="30"/>
    </row>
    <row r="18" spans="1:10" ht="18.75" thickBot="1" x14ac:dyDescent="0.3">
      <c r="A18" s="113" t="str">
        <f>[1]TABLAS!B15</f>
        <v>2.3.C.2.</v>
      </c>
      <c r="B18" s="42" t="str">
        <f>[1]TABLAS!C15</f>
        <v>COCINERO</v>
      </c>
      <c r="C18" s="43">
        <f>[1]TABLAS!D15</f>
        <v>936.96</v>
      </c>
      <c r="D18" s="43">
        <f>[1]TABLAS!E15</f>
        <v>31.89</v>
      </c>
      <c r="E18" s="43">
        <f>[1]TABLAS!F15</f>
        <v>127</v>
      </c>
      <c r="F18" s="114"/>
      <c r="G18" s="48"/>
      <c r="J18" s="30"/>
    </row>
    <row r="19" spans="1:10" ht="18.75" thickBot="1" x14ac:dyDescent="0.3">
      <c r="A19" s="113" t="str">
        <f>[1]TABLAS!B16</f>
        <v>2.3.C.3.</v>
      </c>
      <c r="B19" s="42" t="str">
        <f>[1]TABLAS!C16</f>
        <v>AYUDANTE DE COCINA</v>
      </c>
      <c r="C19" s="43">
        <f>[1]TABLAS!D16</f>
        <v>898.65</v>
      </c>
      <c r="D19" s="43">
        <f>[1]TABLAS!E16</f>
        <v>31.89</v>
      </c>
      <c r="E19" s="43">
        <f>[1]TABLAS!F16</f>
        <v>127</v>
      </c>
      <c r="F19" s="114"/>
      <c r="G19" s="48"/>
      <c r="J19" s="30"/>
    </row>
    <row r="20" spans="1:10" ht="18.75" thickBot="1" x14ac:dyDescent="0.3">
      <c r="A20" s="113" t="str">
        <f>[1]TABLAS!B17</f>
        <v>2.3.C.4.</v>
      </c>
      <c r="B20" s="42" t="str">
        <f>[1]TABLAS!C17</f>
        <v>EMPLEADO DEL SERVICIO DE COMEDOR</v>
      </c>
      <c r="C20" s="43">
        <f>[1]TABLAS!D17</f>
        <v>860.37</v>
      </c>
      <c r="D20" s="43">
        <f>[1]TABLAS!E17</f>
        <v>31.89</v>
      </c>
      <c r="E20" s="43">
        <f>[1]TABLAS!F17</f>
        <v>127</v>
      </c>
      <c r="F20" s="114"/>
      <c r="G20" s="48"/>
      <c r="J20" s="30"/>
    </row>
    <row r="21" spans="1:10" ht="18.75" thickBot="1" x14ac:dyDescent="0.3">
      <c r="A21" s="113" t="str">
        <f>[1]TABLAS!B18</f>
        <v>2.3.D.1.</v>
      </c>
      <c r="B21" s="42" t="str">
        <f>[1]TABLAS!C18</f>
        <v>OFICIAL DE 1ª DE OFICIOS</v>
      </c>
      <c r="C21" s="43">
        <f>[1]TABLAS!D18</f>
        <v>983</v>
      </c>
      <c r="D21" s="43">
        <f>[1]TABLAS!E18</f>
        <v>31.89</v>
      </c>
      <c r="E21" s="43">
        <f>[1]TABLAS!F18</f>
        <v>127</v>
      </c>
      <c r="F21" s="114"/>
      <c r="G21" s="48"/>
      <c r="J21" s="30"/>
    </row>
    <row r="22" spans="1:10" ht="18.75" thickBot="1" x14ac:dyDescent="0.3">
      <c r="A22" s="113" t="str">
        <f>[1]TABLAS!B19</f>
        <v>2.3.D.2.</v>
      </c>
      <c r="B22" s="42" t="str">
        <f>[1]TABLAS!C19</f>
        <v>OFICIAL DE 2ª DE OFICIOS</v>
      </c>
      <c r="C22" s="43">
        <f>[1]TABLAS!D19</f>
        <v>898.65</v>
      </c>
      <c r="D22" s="43">
        <f>[1]TABLAS!E19</f>
        <v>31.89</v>
      </c>
      <c r="E22" s="43">
        <f>[1]TABLAS!F19</f>
        <v>127</v>
      </c>
      <c r="F22" s="114"/>
      <c r="G22" s="48"/>
    </row>
    <row r="23" spans="1:10" ht="18.75" thickBot="1" x14ac:dyDescent="0.3">
      <c r="A23" s="113" t="str">
        <f>[1]TABLAS!B20</f>
        <v>2.3.D.3.</v>
      </c>
      <c r="B23" s="42" t="str">
        <f>[1]TABLAS!C20</f>
        <v>EMPLEADO DE MANTENIMIENTO, JARDINERÍA, Y OFICIOS VARIOS</v>
      </c>
      <c r="C23" s="43">
        <f>[1]TABLAS!D20</f>
        <v>860.37</v>
      </c>
      <c r="D23" s="43">
        <f>[1]TABLAS!E20</f>
        <v>31.89</v>
      </c>
      <c r="E23" s="43">
        <f>[1]TABLAS!F20</f>
        <v>127</v>
      </c>
      <c r="F23" s="114"/>
      <c r="G23" s="54"/>
      <c r="H23" s="93"/>
    </row>
    <row r="24" spans="1:10" ht="18.75" thickBot="1" x14ac:dyDescent="0.3">
      <c r="A24" s="113" t="str">
        <f>[1]TABLAS!B21</f>
        <v>2.3.E.1.</v>
      </c>
      <c r="B24" s="42" t="str">
        <f>[1]TABLAS!C21</f>
        <v>CONDUCTORES</v>
      </c>
      <c r="C24" s="43">
        <f>[1]TABLAS!D21</f>
        <v>983</v>
      </c>
      <c r="D24" s="43">
        <f>[1]TABLAS!E21</f>
        <v>31.89</v>
      </c>
      <c r="E24" s="43">
        <f>[1]TABLAS!F21</f>
        <v>127</v>
      </c>
      <c r="F24" s="114"/>
      <c r="G24" s="54"/>
      <c r="H24" s="93"/>
    </row>
    <row r="25" spans="1:10" ht="16.5" thickBot="1" x14ac:dyDescent="0.3">
      <c r="A25" s="48"/>
      <c r="B25" s="91"/>
      <c r="C25" s="91"/>
      <c r="D25" s="91"/>
      <c r="E25" s="92"/>
      <c r="F25" s="48"/>
      <c r="G25" s="48"/>
    </row>
    <row r="26" spans="1:10" ht="24" thickBot="1" x14ac:dyDescent="0.3">
      <c r="A26" s="157" t="s">
        <v>34</v>
      </c>
      <c r="B26" s="158"/>
      <c r="C26" s="59" t="s">
        <v>35</v>
      </c>
      <c r="D26" s="164">
        <v>41578</v>
      </c>
      <c r="E26" s="165"/>
      <c r="F26" s="166"/>
      <c r="G26" s="31"/>
    </row>
    <row r="27" spans="1:10" ht="16.5" thickBot="1" x14ac:dyDescent="0.3">
      <c r="A27" s="31"/>
      <c r="B27" s="31"/>
      <c r="C27" s="31"/>
      <c r="D27" s="32"/>
      <c r="E27" s="31"/>
      <c r="F27" s="31"/>
      <c r="G27" s="31"/>
    </row>
    <row r="28" spans="1:10" ht="16.5" thickBot="1" x14ac:dyDescent="0.3">
      <c r="A28" s="59" t="s">
        <v>0</v>
      </c>
      <c r="B28" s="59" t="s">
        <v>99</v>
      </c>
      <c r="C28" s="33" t="s">
        <v>100</v>
      </c>
      <c r="D28" s="97" t="s">
        <v>38</v>
      </c>
      <c r="E28" s="83" t="s">
        <v>39</v>
      </c>
      <c r="G28" s="31"/>
    </row>
    <row r="29" spans="1:10" ht="18.75" thickBot="1" x14ac:dyDescent="0.3">
      <c r="A29" s="113" t="s">
        <v>61</v>
      </c>
      <c r="B29" s="42" t="s">
        <v>62</v>
      </c>
      <c r="C29" s="115">
        <v>0</v>
      </c>
      <c r="D29" s="50">
        <f>ROUNDDOWN(D48,0)</f>
        <v>1</v>
      </c>
      <c r="E29" s="51">
        <f>C6*C29+D6*C29*D29+E6*C29</f>
        <v>0</v>
      </c>
      <c r="G29" s="31"/>
    </row>
    <row r="30" spans="1:10" ht="18.75" thickBot="1" x14ac:dyDescent="0.3">
      <c r="A30" s="113" t="s">
        <v>63</v>
      </c>
      <c r="B30" s="42" t="s">
        <v>64</v>
      </c>
      <c r="C30" s="115">
        <v>0</v>
      </c>
      <c r="D30" s="50">
        <f>ROUNDDOWN(D48,0)</f>
        <v>1</v>
      </c>
      <c r="E30" s="51">
        <f t="shared" ref="E30:E47" si="0">C7*C30+D7*C30*D30+E7*C30</f>
        <v>0</v>
      </c>
      <c r="G30" s="31"/>
    </row>
    <row r="31" spans="1:10" ht="18.75" thickBot="1" x14ac:dyDescent="0.3">
      <c r="A31" s="113" t="s">
        <v>65</v>
      </c>
      <c r="B31" s="42" t="s">
        <v>66</v>
      </c>
      <c r="C31" s="115">
        <v>0</v>
      </c>
      <c r="D31" s="50">
        <f>ROUNDDOWN(D48,0)</f>
        <v>1</v>
      </c>
      <c r="E31" s="51">
        <f t="shared" si="0"/>
        <v>0</v>
      </c>
      <c r="G31" s="31"/>
    </row>
    <row r="32" spans="1:10" ht="18.75" thickBot="1" x14ac:dyDescent="0.3">
      <c r="A32" s="113" t="s">
        <v>67</v>
      </c>
      <c r="B32" s="42" t="s">
        <v>68</v>
      </c>
      <c r="C32" s="115">
        <v>0</v>
      </c>
      <c r="D32" s="50">
        <f>ROUNDDOWN($D$48,0)</f>
        <v>1</v>
      </c>
      <c r="E32" s="51">
        <f t="shared" si="0"/>
        <v>0</v>
      </c>
      <c r="G32" s="31"/>
    </row>
    <row r="33" spans="1:7" ht="18.75" thickBot="1" x14ac:dyDescent="0.3">
      <c r="A33" s="113" t="s">
        <v>69</v>
      </c>
      <c r="B33" s="42" t="s">
        <v>70</v>
      </c>
      <c r="C33" s="115">
        <v>0</v>
      </c>
      <c r="D33" s="50">
        <f t="shared" ref="D33:D47" si="1">ROUNDDOWN($D$48,0)</f>
        <v>1</v>
      </c>
      <c r="E33" s="51">
        <f t="shared" si="0"/>
        <v>0</v>
      </c>
      <c r="G33" s="31"/>
    </row>
    <row r="34" spans="1:7" ht="18.75" thickBot="1" x14ac:dyDescent="0.3">
      <c r="A34" s="113" t="s">
        <v>71</v>
      </c>
      <c r="B34" s="42" t="s">
        <v>72</v>
      </c>
      <c r="C34" s="115">
        <v>0</v>
      </c>
      <c r="D34" s="50">
        <f t="shared" si="1"/>
        <v>1</v>
      </c>
      <c r="E34" s="51">
        <f t="shared" si="0"/>
        <v>0</v>
      </c>
      <c r="G34" s="31"/>
    </row>
    <row r="35" spans="1:7" ht="18.75" thickBot="1" x14ac:dyDescent="0.3">
      <c r="A35" s="113" t="s">
        <v>73</v>
      </c>
      <c r="B35" s="42" t="s">
        <v>74</v>
      </c>
      <c r="C35" s="115">
        <v>0</v>
      </c>
      <c r="D35" s="50">
        <f t="shared" si="1"/>
        <v>1</v>
      </c>
      <c r="E35" s="51">
        <f t="shared" si="0"/>
        <v>0</v>
      </c>
      <c r="G35" s="31"/>
    </row>
    <row r="36" spans="1:7" ht="18.75" thickBot="1" x14ac:dyDescent="0.3">
      <c r="A36" s="113" t="s">
        <v>75</v>
      </c>
      <c r="B36" s="42" t="s">
        <v>76</v>
      </c>
      <c r="C36" s="115">
        <v>0</v>
      </c>
      <c r="D36" s="50">
        <f t="shared" si="1"/>
        <v>1</v>
      </c>
      <c r="E36" s="51">
        <f t="shared" si="0"/>
        <v>0</v>
      </c>
      <c r="G36" s="31"/>
    </row>
    <row r="37" spans="1:7" ht="18.75" thickBot="1" x14ac:dyDescent="0.3">
      <c r="A37" s="113" t="s">
        <v>77</v>
      </c>
      <c r="B37" s="42" t="s">
        <v>78</v>
      </c>
      <c r="C37" s="115">
        <v>0</v>
      </c>
      <c r="D37" s="50">
        <f t="shared" si="1"/>
        <v>1</v>
      </c>
      <c r="E37" s="51">
        <f t="shared" si="0"/>
        <v>0</v>
      </c>
      <c r="G37" s="31"/>
    </row>
    <row r="38" spans="1:7" ht="18.75" thickBot="1" x14ac:dyDescent="0.3">
      <c r="A38" s="113" t="s">
        <v>79</v>
      </c>
      <c r="B38" s="42" t="s">
        <v>80</v>
      </c>
      <c r="C38" s="115">
        <v>0</v>
      </c>
      <c r="D38" s="50">
        <f t="shared" si="1"/>
        <v>1</v>
      </c>
      <c r="E38" s="51">
        <f t="shared" si="0"/>
        <v>0</v>
      </c>
      <c r="G38" s="31"/>
    </row>
    <row r="39" spans="1:7" ht="18.75" thickBot="1" x14ac:dyDescent="0.3">
      <c r="A39" s="113" t="s">
        <v>81</v>
      </c>
      <c r="B39" s="42" t="s">
        <v>82</v>
      </c>
      <c r="C39" s="115">
        <v>0</v>
      </c>
      <c r="D39" s="50">
        <f t="shared" si="1"/>
        <v>1</v>
      </c>
      <c r="E39" s="51">
        <f t="shared" si="0"/>
        <v>0</v>
      </c>
      <c r="G39" s="31"/>
    </row>
    <row r="40" spans="1:7" ht="18.75" thickBot="1" x14ac:dyDescent="0.3">
      <c r="A40" s="113" t="s">
        <v>83</v>
      </c>
      <c r="B40" s="42" t="s">
        <v>84</v>
      </c>
      <c r="C40" s="115">
        <v>0</v>
      </c>
      <c r="D40" s="50">
        <f t="shared" si="1"/>
        <v>1</v>
      </c>
      <c r="E40" s="51">
        <f t="shared" si="0"/>
        <v>0</v>
      </c>
      <c r="G40" s="31"/>
    </row>
    <row r="41" spans="1:7" ht="18.75" thickBot="1" x14ac:dyDescent="0.3">
      <c r="A41" s="113" t="s">
        <v>85</v>
      </c>
      <c r="B41" s="42" t="s">
        <v>86</v>
      </c>
      <c r="C41" s="115">
        <v>0</v>
      </c>
      <c r="D41" s="50">
        <f t="shared" si="1"/>
        <v>1</v>
      </c>
      <c r="E41" s="51">
        <f t="shared" si="0"/>
        <v>0</v>
      </c>
      <c r="G41" s="31"/>
    </row>
    <row r="42" spans="1:7" ht="18.75" thickBot="1" x14ac:dyDescent="0.3">
      <c r="A42" s="113" t="s">
        <v>87</v>
      </c>
      <c r="B42" s="42" t="s">
        <v>88</v>
      </c>
      <c r="C42" s="115">
        <v>0</v>
      </c>
      <c r="D42" s="50">
        <f t="shared" si="1"/>
        <v>1</v>
      </c>
      <c r="E42" s="51">
        <f t="shared" si="0"/>
        <v>0</v>
      </c>
      <c r="G42" s="31"/>
    </row>
    <row r="43" spans="1:7" ht="18.75" thickBot="1" x14ac:dyDescent="0.3">
      <c r="A43" s="113" t="s">
        <v>89</v>
      </c>
      <c r="B43" s="42" t="s">
        <v>90</v>
      </c>
      <c r="C43" s="115">
        <v>0</v>
      </c>
      <c r="D43" s="50">
        <f t="shared" si="1"/>
        <v>1</v>
      </c>
      <c r="E43" s="51">
        <f t="shared" si="0"/>
        <v>0</v>
      </c>
      <c r="G43" s="31"/>
    </row>
    <row r="44" spans="1:7" ht="18.75" thickBot="1" x14ac:dyDescent="0.3">
      <c r="A44" s="113" t="s">
        <v>91</v>
      </c>
      <c r="B44" s="42" t="s">
        <v>92</v>
      </c>
      <c r="C44" s="115">
        <v>0</v>
      </c>
      <c r="D44" s="50">
        <f t="shared" si="1"/>
        <v>1</v>
      </c>
      <c r="E44" s="51">
        <f t="shared" si="0"/>
        <v>0</v>
      </c>
      <c r="G44" s="31"/>
    </row>
    <row r="45" spans="1:7" ht="18.75" thickBot="1" x14ac:dyDescent="0.3">
      <c r="A45" s="113" t="s">
        <v>93</v>
      </c>
      <c r="B45" s="42" t="s">
        <v>94</v>
      </c>
      <c r="C45" s="115">
        <v>0</v>
      </c>
      <c r="D45" s="50">
        <f t="shared" si="1"/>
        <v>1</v>
      </c>
      <c r="E45" s="51">
        <f t="shared" si="0"/>
        <v>0</v>
      </c>
      <c r="G45" s="31"/>
    </row>
    <row r="46" spans="1:7" ht="18.75" thickBot="1" x14ac:dyDescent="0.3">
      <c r="A46" s="113" t="s">
        <v>95</v>
      </c>
      <c r="B46" s="42" t="s">
        <v>96</v>
      </c>
      <c r="C46" s="115">
        <v>0</v>
      </c>
      <c r="D46" s="50">
        <f t="shared" si="1"/>
        <v>1</v>
      </c>
      <c r="E46" s="51">
        <f t="shared" si="0"/>
        <v>0</v>
      </c>
      <c r="G46" s="31"/>
    </row>
    <row r="47" spans="1:7" ht="18.75" thickBot="1" x14ac:dyDescent="0.3">
      <c r="A47" s="113" t="s">
        <v>97</v>
      </c>
      <c r="B47" s="42" t="s">
        <v>98</v>
      </c>
      <c r="C47" s="115">
        <v>0</v>
      </c>
      <c r="D47" s="50">
        <f t="shared" si="1"/>
        <v>1</v>
      </c>
      <c r="E47" s="51">
        <f t="shared" si="0"/>
        <v>0</v>
      </c>
      <c r="G47" s="31"/>
    </row>
    <row r="48" spans="1:7" ht="24" thickBot="1" x14ac:dyDescent="0.4">
      <c r="A48" s="48"/>
      <c r="B48" s="49" t="s">
        <v>22</v>
      </c>
      <c r="C48" s="35"/>
      <c r="D48" s="116">
        <f>(D26-D49)/365/3</f>
        <v>1.0283105022831049</v>
      </c>
      <c r="E48" s="53"/>
      <c r="G48" s="31"/>
    </row>
    <row r="49" spans="1:7" ht="16.5" thickBot="1" x14ac:dyDescent="0.3">
      <c r="A49" s="32"/>
      <c r="B49" s="167" t="s">
        <v>36</v>
      </c>
      <c r="C49" s="168"/>
      <c r="D49" s="36">
        <v>40452</v>
      </c>
      <c r="E49" s="32"/>
      <c r="F49" s="37"/>
      <c r="G49" s="32"/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ht="15.75" x14ac:dyDescent="0.25">
      <c r="A51" s="54"/>
      <c r="B51" s="54"/>
      <c r="C51" s="54"/>
      <c r="D51" s="54"/>
      <c r="E51" s="54"/>
      <c r="F51" s="32"/>
      <c r="G51" s="32"/>
    </row>
    <row r="52" spans="1:7" ht="16.5" thickBot="1" x14ac:dyDescent="0.3">
      <c r="A52" s="54"/>
      <c r="B52" s="54"/>
      <c r="C52" s="54"/>
      <c r="D52" s="54"/>
      <c r="E52" s="54"/>
      <c r="F52" s="32"/>
      <c r="G52" s="32"/>
    </row>
    <row r="53" spans="1:7" ht="16.5" thickBot="1" x14ac:dyDescent="0.3">
      <c r="A53" s="54"/>
      <c r="B53" s="54"/>
      <c r="C53" s="94"/>
      <c r="D53" s="159" t="s">
        <v>40</v>
      </c>
      <c r="E53" s="160"/>
      <c r="G53" s="32"/>
    </row>
    <row r="54" spans="1:7" ht="16.5" thickBot="1" x14ac:dyDescent="0.3">
      <c r="A54" s="78" t="s">
        <v>0</v>
      </c>
      <c r="B54" s="174" t="s">
        <v>51</v>
      </c>
      <c r="C54" s="176"/>
      <c r="D54" s="81" t="s">
        <v>23</v>
      </c>
      <c r="E54" s="80" t="s">
        <v>24</v>
      </c>
      <c r="G54" s="32"/>
    </row>
    <row r="55" spans="1:7" ht="18" x14ac:dyDescent="0.25">
      <c r="A55" s="145" t="str">
        <f>A6</f>
        <v>2.1.1.</v>
      </c>
      <c r="B55" s="66" t="s">
        <v>13</v>
      </c>
      <c r="C55" s="67"/>
      <c r="D55" s="68">
        <f>C6*C29</f>
        <v>0</v>
      </c>
      <c r="E55" s="68"/>
      <c r="G55" s="32"/>
    </row>
    <row r="56" spans="1:7" ht="18" x14ac:dyDescent="0.25">
      <c r="A56" s="146"/>
      <c r="B56" s="69" t="s">
        <v>29</v>
      </c>
      <c r="C56" s="67"/>
      <c r="D56" s="67">
        <f>D6*C29*D29</f>
        <v>0</v>
      </c>
      <c r="E56" s="67"/>
      <c r="G56" s="32"/>
    </row>
    <row r="57" spans="1:7" ht="18.75" thickBot="1" x14ac:dyDescent="0.3">
      <c r="A57" s="146"/>
      <c r="B57" s="69" t="s">
        <v>41</v>
      </c>
      <c r="C57" s="71"/>
      <c r="D57" s="71">
        <f>E6*C29</f>
        <v>0</v>
      </c>
      <c r="E57" s="67">
        <f>SUM(D55:D57)</f>
        <v>0</v>
      </c>
      <c r="G57" s="32"/>
    </row>
    <row r="58" spans="1:7" ht="18" x14ac:dyDescent="0.25">
      <c r="A58" s="142" t="str">
        <f>A7</f>
        <v>2.1.2.</v>
      </c>
      <c r="B58" s="60" t="s">
        <v>13</v>
      </c>
      <c r="C58" s="61"/>
      <c r="D58" s="61">
        <f>C7*C30</f>
        <v>0</v>
      </c>
      <c r="E58" s="62"/>
      <c r="G58" s="32"/>
    </row>
    <row r="59" spans="1:7" ht="18" x14ac:dyDescent="0.25">
      <c r="A59" s="177"/>
      <c r="B59" s="63" t="s">
        <v>29</v>
      </c>
      <c r="C59" s="61"/>
      <c r="D59" s="61">
        <f>D7*C30*D30</f>
        <v>0</v>
      </c>
      <c r="E59" s="61"/>
      <c r="G59" s="32"/>
    </row>
    <row r="60" spans="1:7" ht="18.75" thickBot="1" x14ac:dyDescent="0.3">
      <c r="A60" s="178"/>
      <c r="B60" s="64" t="s">
        <v>41</v>
      </c>
      <c r="C60" s="65"/>
      <c r="D60" s="65">
        <f>E6*C30</f>
        <v>0</v>
      </c>
      <c r="E60" s="65">
        <f>SUM(D58:D60)</f>
        <v>0</v>
      </c>
      <c r="G60" s="32"/>
    </row>
    <row r="61" spans="1:7" ht="18" x14ac:dyDescent="0.25">
      <c r="A61" s="145" t="str">
        <f>A8</f>
        <v>2.1.3.</v>
      </c>
      <c r="B61" s="66" t="s">
        <v>13</v>
      </c>
      <c r="C61" s="67"/>
      <c r="D61" s="68">
        <f>C8*C31</f>
        <v>0</v>
      </c>
      <c r="E61" s="68"/>
    </row>
    <row r="62" spans="1:7" ht="18" x14ac:dyDescent="0.25">
      <c r="A62" s="146"/>
      <c r="B62" s="69" t="s">
        <v>29</v>
      </c>
      <c r="C62" s="67"/>
      <c r="D62" s="67">
        <f>D8*C31*D31</f>
        <v>0</v>
      </c>
      <c r="E62" s="67"/>
    </row>
    <row r="63" spans="1:7" ht="18.75" thickBot="1" x14ac:dyDescent="0.3">
      <c r="A63" s="146"/>
      <c r="B63" s="69" t="s">
        <v>41</v>
      </c>
      <c r="C63" s="71"/>
      <c r="D63" s="71">
        <f>E8*C31</f>
        <v>0</v>
      </c>
      <c r="E63" s="67">
        <f>SUM(D61:D63)</f>
        <v>0</v>
      </c>
    </row>
    <row r="64" spans="1:7" ht="18" x14ac:dyDescent="0.25">
      <c r="A64" s="142" t="str">
        <f>A9</f>
        <v>2.1.4.</v>
      </c>
      <c r="B64" s="60" t="s">
        <v>13</v>
      </c>
      <c r="C64" s="61"/>
      <c r="D64" s="61">
        <f>C9*C32</f>
        <v>0</v>
      </c>
      <c r="E64" s="62"/>
    </row>
    <row r="65" spans="1:5" ht="18" x14ac:dyDescent="0.25">
      <c r="A65" s="143"/>
      <c r="B65" s="63" t="s">
        <v>29</v>
      </c>
      <c r="C65" s="61"/>
      <c r="D65" s="61">
        <f>D9*C32*D32</f>
        <v>0</v>
      </c>
      <c r="E65" s="61"/>
    </row>
    <row r="66" spans="1:5" ht="18.75" thickBot="1" x14ac:dyDescent="0.3">
      <c r="A66" s="144"/>
      <c r="B66" s="64" t="s">
        <v>41</v>
      </c>
      <c r="C66" s="65"/>
      <c r="D66" s="65">
        <f>E9*C32</f>
        <v>0</v>
      </c>
      <c r="E66" s="65">
        <f>SUM(D64:D66)</f>
        <v>0</v>
      </c>
    </row>
    <row r="67" spans="1:5" ht="18" x14ac:dyDescent="0.25">
      <c r="A67" s="145" t="str">
        <f>A10</f>
        <v>2.1.5.</v>
      </c>
      <c r="B67" s="66" t="s">
        <v>13</v>
      </c>
      <c r="C67" s="67"/>
      <c r="D67" s="68">
        <f>C10*C33</f>
        <v>0</v>
      </c>
      <c r="E67" s="68"/>
    </row>
    <row r="68" spans="1:5" ht="18" x14ac:dyDescent="0.25">
      <c r="A68" s="146"/>
      <c r="B68" s="69" t="s">
        <v>29</v>
      </c>
      <c r="C68" s="67"/>
      <c r="D68" s="67">
        <f>D10*C33*D33</f>
        <v>0</v>
      </c>
      <c r="E68" s="67"/>
    </row>
    <row r="69" spans="1:5" ht="18.75" thickBot="1" x14ac:dyDescent="0.3">
      <c r="A69" s="146"/>
      <c r="B69" s="69" t="s">
        <v>41</v>
      </c>
      <c r="C69" s="71"/>
      <c r="D69" s="71">
        <f>E10*C33</f>
        <v>0</v>
      </c>
      <c r="E69" s="67">
        <f>SUM(D67:D69)</f>
        <v>0</v>
      </c>
    </row>
    <row r="70" spans="1:5" ht="18" x14ac:dyDescent="0.25">
      <c r="A70" s="142" t="str">
        <f>A11</f>
        <v>2.2.1.</v>
      </c>
      <c r="B70" s="60" t="s">
        <v>13</v>
      </c>
      <c r="C70" s="61"/>
      <c r="D70" s="61">
        <f>C11*C34</f>
        <v>0</v>
      </c>
      <c r="E70" s="62"/>
    </row>
    <row r="71" spans="1:5" ht="18" x14ac:dyDescent="0.25">
      <c r="A71" s="143"/>
      <c r="B71" s="63" t="s">
        <v>29</v>
      </c>
      <c r="C71" s="61"/>
      <c r="D71" s="61">
        <f>D11*C34*D34</f>
        <v>0</v>
      </c>
      <c r="E71" s="61"/>
    </row>
    <row r="72" spans="1:5" ht="18.75" thickBot="1" x14ac:dyDescent="0.3">
      <c r="A72" s="144"/>
      <c r="B72" s="64" t="s">
        <v>41</v>
      </c>
      <c r="C72" s="65"/>
      <c r="D72" s="65">
        <f>E11*C34</f>
        <v>0</v>
      </c>
      <c r="E72" s="65">
        <f>SUM(D70:D72)</f>
        <v>0</v>
      </c>
    </row>
    <row r="73" spans="1:5" ht="18" x14ac:dyDescent="0.25">
      <c r="A73" s="145" t="str">
        <f>A12</f>
        <v>2.3.A.1.</v>
      </c>
      <c r="B73" s="66" t="s">
        <v>13</v>
      </c>
      <c r="C73" s="67"/>
      <c r="D73" s="68">
        <f>C12*C35</f>
        <v>0</v>
      </c>
      <c r="E73" s="68"/>
    </row>
    <row r="74" spans="1:5" ht="18" x14ac:dyDescent="0.25">
      <c r="A74" s="146"/>
      <c r="B74" s="69" t="s">
        <v>29</v>
      </c>
      <c r="C74" s="67"/>
      <c r="D74" s="67">
        <f>D12*C35*D35</f>
        <v>0</v>
      </c>
      <c r="E74" s="67"/>
    </row>
    <row r="75" spans="1:5" ht="18.75" thickBot="1" x14ac:dyDescent="0.3">
      <c r="A75" s="146"/>
      <c r="B75" s="69" t="s">
        <v>41</v>
      </c>
      <c r="C75" s="71"/>
      <c r="D75" s="71">
        <f>E12*C35</f>
        <v>0</v>
      </c>
      <c r="E75" s="67">
        <f>SUM(D73:D75)</f>
        <v>0</v>
      </c>
    </row>
    <row r="76" spans="1:5" ht="18" x14ac:dyDescent="0.25">
      <c r="A76" s="142" t="str">
        <f>A13</f>
        <v>2.3.A.2.</v>
      </c>
      <c r="B76" s="60" t="s">
        <v>13</v>
      </c>
      <c r="C76" s="61"/>
      <c r="D76" s="61">
        <f>C13*C36</f>
        <v>0</v>
      </c>
      <c r="E76" s="62"/>
    </row>
    <row r="77" spans="1:5" ht="18" x14ac:dyDescent="0.25">
      <c r="A77" s="143"/>
      <c r="B77" s="63" t="s">
        <v>29</v>
      </c>
      <c r="C77" s="61"/>
      <c r="D77" s="61">
        <f>D13*C36*D36</f>
        <v>0</v>
      </c>
      <c r="E77" s="61"/>
    </row>
    <row r="78" spans="1:5" ht="18.75" thickBot="1" x14ac:dyDescent="0.3">
      <c r="A78" s="144"/>
      <c r="B78" s="64" t="s">
        <v>41</v>
      </c>
      <c r="C78" s="65"/>
      <c r="D78" s="65">
        <f>E14*C37</f>
        <v>0</v>
      </c>
      <c r="E78" s="65">
        <f>SUM(D76:D78)</f>
        <v>0</v>
      </c>
    </row>
    <row r="79" spans="1:5" ht="18" x14ac:dyDescent="0.25">
      <c r="A79" s="145" t="str">
        <f>A14</f>
        <v>2.3.A.3.</v>
      </c>
      <c r="B79" s="66" t="s">
        <v>13</v>
      </c>
      <c r="C79" s="67"/>
      <c r="D79" s="68">
        <f>C14*C37</f>
        <v>0</v>
      </c>
      <c r="E79" s="68"/>
    </row>
    <row r="80" spans="1:5" ht="18" x14ac:dyDescent="0.25">
      <c r="A80" s="146"/>
      <c r="B80" s="69" t="s">
        <v>29</v>
      </c>
      <c r="C80" s="67"/>
      <c r="D80" s="67">
        <f>D14*C37*D37</f>
        <v>0</v>
      </c>
      <c r="E80" s="67"/>
    </row>
    <row r="81" spans="1:5" ht="18.75" thickBot="1" x14ac:dyDescent="0.3">
      <c r="A81" s="146"/>
      <c r="B81" s="69" t="s">
        <v>41</v>
      </c>
      <c r="C81" s="71"/>
      <c r="D81" s="71">
        <f>E14*C37</f>
        <v>0</v>
      </c>
      <c r="E81" s="67">
        <f>SUM(D79:D81)</f>
        <v>0</v>
      </c>
    </row>
    <row r="82" spans="1:5" ht="18" x14ac:dyDescent="0.25">
      <c r="A82" s="142" t="str">
        <f>A15</f>
        <v>2.3.B.1.</v>
      </c>
      <c r="B82" s="60" t="s">
        <v>13</v>
      </c>
      <c r="C82" s="61"/>
      <c r="D82" s="61">
        <f>C15*C38</f>
        <v>0</v>
      </c>
      <c r="E82" s="62"/>
    </row>
    <row r="83" spans="1:5" ht="18" x14ac:dyDescent="0.25">
      <c r="A83" s="143"/>
      <c r="B83" s="63" t="s">
        <v>29</v>
      </c>
      <c r="C83" s="61"/>
      <c r="D83" s="61">
        <f>D15*C38*D38</f>
        <v>0</v>
      </c>
      <c r="E83" s="61"/>
    </row>
    <row r="84" spans="1:5" ht="18.75" thickBot="1" x14ac:dyDescent="0.3">
      <c r="A84" s="144"/>
      <c r="B84" s="64" t="s">
        <v>41</v>
      </c>
      <c r="C84" s="65"/>
      <c r="D84" s="65">
        <f>E15*C38</f>
        <v>0</v>
      </c>
      <c r="E84" s="65">
        <f>SUM(D82:D84)</f>
        <v>0</v>
      </c>
    </row>
    <row r="85" spans="1:5" ht="18" x14ac:dyDescent="0.25">
      <c r="A85" s="145" t="str">
        <f>A16</f>
        <v>2.3.B.2.</v>
      </c>
      <c r="B85" s="66" t="s">
        <v>13</v>
      </c>
      <c r="C85" s="67"/>
      <c r="D85" s="68">
        <f>C16*C39</f>
        <v>0</v>
      </c>
      <c r="E85" s="68"/>
    </row>
    <row r="86" spans="1:5" ht="18" x14ac:dyDescent="0.25">
      <c r="A86" s="146"/>
      <c r="B86" s="69" t="s">
        <v>29</v>
      </c>
      <c r="C86" s="67"/>
      <c r="D86" s="67">
        <f>D16*C39*D39</f>
        <v>0</v>
      </c>
      <c r="E86" s="67"/>
    </row>
    <row r="87" spans="1:5" ht="18.75" thickBot="1" x14ac:dyDescent="0.3">
      <c r="A87" s="146"/>
      <c r="B87" s="69" t="s">
        <v>41</v>
      </c>
      <c r="C87" s="71"/>
      <c r="D87" s="71">
        <f>E16*C39</f>
        <v>0</v>
      </c>
      <c r="E87" s="67">
        <f>SUM(D85:D87)</f>
        <v>0</v>
      </c>
    </row>
    <row r="88" spans="1:5" ht="18" x14ac:dyDescent="0.25">
      <c r="A88" s="142" t="str">
        <f>A17</f>
        <v>2.3.C.1.</v>
      </c>
      <c r="B88" s="60" t="s">
        <v>13</v>
      </c>
      <c r="C88" s="61"/>
      <c r="D88" s="61">
        <f>C17*C40</f>
        <v>0</v>
      </c>
      <c r="E88" s="62"/>
    </row>
    <row r="89" spans="1:5" ht="18" x14ac:dyDescent="0.25">
      <c r="A89" s="143"/>
      <c r="B89" s="63" t="s">
        <v>29</v>
      </c>
      <c r="C89" s="61"/>
      <c r="D89" s="61">
        <f>D17*C40*D40</f>
        <v>0</v>
      </c>
      <c r="E89" s="61"/>
    </row>
    <row r="90" spans="1:5" ht="18.75" thickBot="1" x14ac:dyDescent="0.3">
      <c r="A90" s="144"/>
      <c r="B90" s="64" t="s">
        <v>41</v>
      </c>
      <c r="C90" s="65"/>
      <c r="D90" s="65">
        <f>E17*C40</f>
        <v>0</v>
      </c>
      <c r="E90" s="65">
        <f>SUM(D88:D90)</f>
        <v>0</v>
      </c>
    </row>
    <row r="91" spans="1:5" ht="18" x14ac:dyDescent="0.25">
      <c r="A91" s="145" t="str">
        <f>A41</f>
        <v>2.3.C.2.</v>
      </c>
      <c r="B91" s="66" t="s">
        <v>13</v>
      </c>
      <c r="C91" s="67"/>
      <c r="D91" s="68">
        <f>C18*C41</f>
        <v>0</v>
      </c>
      <c r="E91" s="68"/>
    </row>
    <row r="92" spans="1:5" ht="18" x14ac:dyDescent="0.25">
      <c r="A92" s="146"/>
      <c r="B92" s="69" t="s">
        <v>29</v>
      </c>
      <c r="C92" s="67"/>
      <c r="D92" s="67">
        <f>D18*C41*D41</f>
        <v>0</v>
      </c>
      <c r="E92" s="67"/>
    </row>
    <row r="93" spans="1:5" ht="18.75" thickBot="1" x14ac:dyDescent="0.3">
      <c r="A93" s="146"/>
      <c r="B93" s="69" t="s">
        <v>41</v>
      </c>
      <c r="C93" s="71"/>
      <c r="D93" s="71">
        <f>E18*C41</f>
        <v>0</v>
      </c>
      <c r="E93" s="67">
        <f>SUM(D91:D93)</f>
        <v>0</v>
      </c>
    </row>
    <row r="94" spans="1:5" ht="18" x14ac:dyDescent="0.25">
      <c r="A94" s="142" t="str">
        <f>A19</f>
        <v>2.3.C.3.</v>
      </c>
      <c r="B94" s="60" t="s">
        <v>13</v>
      </c>
      <c r="C94" s="61"/>
      <c r="D94" s="61">
        <f>C19*C42</f>
        <v>0</v>
      </c>
      <c r="E94" s="62"/>
    </row>
    <row r="95" spans="1:5" ht="18" x14ac:dyDescent="0.25">
      <c r="A95" s="143"/>
      <c r="B95" s="63" t="s">
        <v>29</v>
      </c>
      <c r="C95" s="61"/>
      <c r="D95" s="61">
        <f>D19*C42*D42</f>
        <v>0</v>
      </c>
      <c r="E95" s="61"/>
    </row>
    <row r="96" spans="1:5" ht="18.75" thickBot="1" x14ac:dyDescent="0.3">
      <c r="A96" s="144"/>
      <c r="B96" s="64" t="s">
        <v>41</v>
      </c>
      <c r="C96" s="65"/>
      <c r="D96" s="65">
        <f>E19*C42</f>
        <v>0</v>
      </c>
      <c r="E96" s="65">
        <f>SUM(D94:D96)</f>
        <v>0</v>
      </c>
    </row>
    <row r="97" spans="1:5" ht="18" x14ac:dyDescent="0.25">
      <c r="A97" s="145" t="str">
        <f>A43</f>
        <v>2.3.C.4.</v>
      </c>
      <c r="B97" s="66" t="s">
        <v>13</v>
      </c>
      <c r="C97" s="67"/>
      <c r="D97" s="68">
        <f>C20*C43</f>
        <v>0</v>
      </c>
      <c r="E97" s="68"/>
    </row>
    <row r="98" spans="1:5" ht="18" x14ac:dyDescent="0.25">
      <c r="A98" s="146"/>
      <c r="B98" s="69" t="s">
        <v>29</v>
      </c>
      <c r="C98" s="67"/>
      <c r="D98" s="67">
        <f>D20*C43*D43</f>
        <v>0</v>
      </c>
      <c r="E98" s="67"/>
    </row>
    <row r="99" spans="1:5" ht="18.75" thickBot="1" x14ac:dyDescent="0.3">
      <c r="A99" s="146"/>
      <c r="B99" s="69" t="s">
        <v>41</v>
      </c>
      <c r="C99" s="71"/>
      <c r="D99" s="71">
        <f>E20*C43</f>
        <v>0</v>
      </c>
      <c r="E99" s="67">
        <f>SUM(D97:D99)</f>
        <v>0</v>
      </c>
    </row>
    <row r="100" spans="1:5" ht="18" x14ac:dyDescent="0.25">
      <c r="A100" s="142" t="str">
        <f>A21</f>
        <v>2.3.D.1.</v>
      </c>
      <c r="B100" s="60" t="s">
        <v>13</v>
      </c>
      <c r="C100" s="61"/>
      <c r="D100" s="61">
        <f>C21*C44</f>
        <v>0</v>
      </c>
      <c r="E100" s="62"/>
    </row>
    <row r="101" spans="1:5" ht="18" x14ac:dyDescent="0.25">
      <c r="A101" s="143"/>
      <c r="B101" s="63" t="s">
        <v>29</v>
      </c>
      <c r="C101" s="61"/>
      <c r="D101" s="61">
        <f>D21*C44*D44</f>
        <v>0</v>
      </c>
      <c r="E101" s="61"/>
    </row>
    <row r="102" spans="1:5" ht="18.75" thickBot="1" x14ac:dyDescent="0.3">
      <c r="A102" s="144"/>
      <c r="B102" s="64" t="s">
        <v>41</v>
      </c>
      <c r="C102" s="65"/>
      <c r="D102" s="65">
        <f>E21*C44</f>
        <v>0</v>
      </c>
      <c r="E102" s="65">
        <f>SUM(D100:D102)</f>
        <v>0</v>
      </c>
    </row>
    <row r="103" spans="1:5" ht="18" x14ac:dyDescent="0.25">
      <c r="A103" s="145" t="str">
        <f>A22</f>
        <v>2.3.D.2.</v>
      </c>
      <c r="B103" s="66" t="s">
        <v>13</v>
      </c>
      <c r="C103" s="67"/>
      <c r="D103" s="68">
        <f>C22*C45</f>
        <v>0</v>
      </c>
      <c r="E103" s="68"/>
    </row>
    <row r="104" spans="1:5" ht="18" x14ac:dyDescent="0.25">
      <c r="A104" s="146"/>
      <c r="B104" s="69" t="s">
        <v>29</v>
      </c>
      <c r="C104" s="67"/>
      <c r="D104" s="67">
        <f>D22*C45*D45</f>
        <v>0</v>
      </c>
      <c r="E104" s="67"/>
    </row>
    <row r="105" spans="1:5" ht="18.75" thickBot="1" x14ac:dyDescent="0.3">
      <c r="A105" s="146"/>
      <c r="B105" s="69" t="s">
        <v>41</v>
      </c>
      <c r="C105" s="71"/>
      <c r="D105" s="71">
        <f>E22*C45</f>
        <v>0</v>
      </c>
      <c r="E105" s="67">
        <f>SUM(D103:D105)</f>
        <v>0</v>
      </c>
    </row>
    <row r="106" spans="1:5" ht="18" x14ac:dyDescent="0.25">
      <c r="A106" s="142" t="str">
        <f>A23</f>
        <v>2.3.D.3.</v>
      </c>
      <c r="B106" s="60" t="s">
        <v>13</v>
      </c>
      <c r="C106" s="61"/>
      <c r="D106" s="61">
        <f>C23*C46</f>
        <v>0</v>
      </c>
      <c r="E106" s="62"/>
    </row>
    <row r="107" spans="1:5" ht="18" x14ac:dyDescent="0.25">
      <c r="A107" s="143"/>
      <c r="B107" s="63" t="s">
        <v>29</v>
      </c>
      <c r="C107" s="61"/>
      <c r="D107" s="61">
        <f>D23*C46*D46</f>
        <v>0</v>
      </c>
      <c r="E107" s="61"/>
    </row>
    <row r="108" spans="1:5" ht="18.75" thickBot="1" x14ac:dyDescent="0.3">
      <c r="A108" s="144"/>
      <c r="B108" s="64" t="s">
        <v>41</v>
      </c>
      <c r="C108" s="65"/>
      <c r="D108" s="65">
        <f>E23*C46</f>
        <v>0</v>
      </c>
      <c r="E108" s="65">
        <f>SUM(D106:D108)</f>
        <v>0</v>
      </c>
    </row>
    <row r="109" spans="1:5" ht="18" x14ac:dyDescent="0.25">
      <c r="A109" s="145" t="str">
        <f>A24</f>
        <v>2.3.E.1.</v>
      </c>
      <c r="B109" s="117" t="s">
        <v>13</v>
      </c>
      <c r="C109" s="67"/>
      <c r="D109" s="68">
        <f>C24*C47</f>
        <v>0</v>
      </c>
      <c r="E109" s="68"/>
    </row>
    <row r="110" spans="1:5" ht="18" x14ac:dyDescent="0.25">
      <c r="A110" s="146"/>
      <c r="B110" s="118" t="s">
        <v>29</v>
      </c>
      <c r="C110" s="67"/>
      <c r="D110" s="67">
        <f>D24*C47*D47</f>
        <v>0</v>
      </c>
      <c r="E110" s="67"/>
    </row>
    <row r="111" spans="1:5" ht="18.75" thickBot="1" x14ac:dyDescent="0.3">
      <c r="A111" s="147"/>
      <c r="B111" s="119" t="s">
        <v>41</v>
      </c>
      <c r="C111" s="71"/>
      <c r="D111" s="71">
        <f>E24*C47</f>
        <v>0</v>
      </c>
      <c r="E111" s="71">
        <f>SUM(D109:D111)</f>
        <v>0</v>
      </c>
    </row>
    <row r="112" spans="1:5" ht="21.75" thickBot="1" x14ac:dyDescent="0.4">
      <c r="B112" s="121" t="s">
        <v>25</v>
      </c>
      <c r="E112" s="120">
        <f>SUM(E111,E108,E105,E102,E99,E96,E93,E90,E87,E84,E81,E78,E75,E72,E69,E66,E63,E60,E57)</f>
        <v>0</v>
      </c>
    </row>
    <row r="117" spans="2:2" x14ac:dyDescent="0.25">
      <c r="B117" s="93"/>
    </row>
  </sheetData>
  <sheetProtection password="EE08" sheet="1" objects="1" scenarios="1" selectLockedCells="1"/>
  <mergeCells count="27">
    <mergeCell ref="A103:A105"/>
    <mergeCell ref="A106:A108"/>
    <mergeCell ref="A109:A111"/>
    <mergeCell ref="A85:A87"/>
    <mergeCell ref="A88:A90"/>
    <mergeCell ref="A91:A93"/>
    <mergeCell ref="A94:A96"/>
    <mergeCell ref="A97:A99"/>
    <mergeCell ref="A100:A102"/>
    <mergeCell ref="A82:A84"/>
    <mergeCell ref="D53:E53"/>
    <mergeCell ref="B54:C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B49:C49"/>
    <mergeCell ref="A1:G1"/>
    <mergeCell ref="A2:G2"/>
    <mergeCell ref="C4:E4"/>
    <mergeCell ref="A26:B26"/>
    <mergeCell ref="D26:F2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>&amp;L&amp;G&amp;R&amp;G</oddHeader>
  </headerFooter>
  <ignoredErrors>
    <ignoredError sqref="E112" unlockedFormula="1"/>
  </ignoredError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TABLAS DOCENTES</vt:lpstr>
      <vt:lpstr>NÓMINA DOCENTE</vt:lpstr>
      <vt:lpstr>TABLAS PAS</vt:lpstr>
      <vt:lpstr>NÓMINA PAS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organizacion</dc:creator>
  <cp:lastModifiedBy>organizacion</cp:lastModifiedBy>
  <cp:lastPrinted>2013-10-28T11:39:00Z</cp:lastPrinted>
  <dcterms:created xsi:type="dcterms:W3CDTF">2013-10-23T10:16:58Z</dcterms:created>
  <dcterms:modified xsi:type="dcterms:W3CDTF">2013-10-30T17:28:15Z</dcterms:modified>
</cp:coreProperties>
</file>